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imrie.sharepoint.com/sites/SustainableManufacturing/Shared Documents/01_CE/02_Exec/4233_SCRIP/04_WPs_Year 1/WP 4_Circ Fund/WEEE_Future_Fund_Documentation/WEEE IRL 2026 Programme/Internal/Release Pack/"/>
    </mc:Choice>
  </mc:AlternateContent>
  <xr:revisionPtr revIDLastSave="11" documentId="13_ncr:1_{E94D1F89-25C9-C744-8A6B-1A81FB0660E2}" xr6:coauthVersionLast="47" xr6:coauthVersionMax="47" xr10:uidLastSave="{9762DA91-04B3-4B7D-BFEB-74E66BEEB90D}"/>
  <bookViews>
    <workbookView xWindow="28680" yWindow="-120" windowWidth="29040" windowHeight="15720" firstSheet="1" activeTab="1" xr2:uid="{00000000-000D-0000-FFFF-FFFF00000000}"/>
  </bookViews>
  <sheets>
    <sheet name="Lists" sheetId="1" state="hidden" r:id="rId1"/>
    <sheet name="Template Guidance" sheetId="2" r:id="rId2"/>
    <sheet name="1. Data Sheet - COMPLETE FIRST" sheetId="3" r:id="rId3"/>
    <sheet name="Project Budget" sheetId="4" r:id="rId4"/>
    <sheet name="Organisation Summary" sheetId="7" r:id="rId5"/>
    <sheet name="Ineligible Costs" sheetId="6" r:id="rId6"/>
    <sheet name="Project Budget Summary" sheetId="5"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5" l="1"/>
  <c r="G21" i="5" s="1"/>
  <c r="C4" i="5"/>
  <c r="I87" i="4"/>
  <c r="L85" i="4" s="1"/>
  <c r="I80" i="4"/>
  <c r="J76" i="4"/>
  <c r="H13" i="5" s="1"/>
  <c r="J66" i="4"/>
  <c r="H12" i="5" s="1"/>
  <c r="J57" i="4"/>
  <c r="H11" i="5" s="1"/>
  <c r="H47" i="4"/>
  <c r="H46" i="4"/>
  <c r="H45" i="4"/>
  <c r="H44" i="4"/>
  <c r="H43" i="4"/>
  <c r="H42" i="4"/>
  <c r="J37" i="4"/>
  <c r="H37" i="4"/>
  <c r="I37" i="4" s="1"/>
  <c r="J36" i="4"/>
  <c r="H36" i="4"/>
  <c r="I36" i="4" s="1"/>
  <c r="J35" i="4"/>
  <c r="H35" i="4"/>
  <c r="I35" i="4" s="1"/>
  <c r="J34" i="4"/>
  <c r="H34" i="4"/>
  <c r="I34" i="4" s="1"/>
  <c r="J33" i="4"/>
  <c r="H33" i="4"/>
  <c r="I33" i="4" s="1"/>
  <c r="J29" i="4"/>
  <c r="H8" i="5" s="1"/>
  <c r="K18" i="4"/>
  <c r="J18" i="4"/>
  <c r="I18" i="4"/>
  <c r="K17" i="4"/>
  <c r="J17" i="4"/>
  <c r="I17" i="4"/>
  <c r="K16" i="4"/>
  <c r="J16" i="4"/>
  <c r="I16" i="4"/>
  <c r="K15" i="4"/>
  <c r="J15" i="4"/>
  <c r="I15" i="4"/>
  <c r="K14" i="4"/>
  <c r="J14" i="4"/>
  <c r="I14" i="4"/>
  <c r="K13" i="4"/>
  <c r="J13" i="4"/>
  <c r="I13" i="4"/>
  <c r="J7" i="4"/>
  <c r="H7" i="4"/>
  <c r="F7" i="4"/>
  <c r="C7" i="4"/>
  <c r="C3" i="4"/>
  <c r="G24" i="3"/>
  <c r="G2" i="1" s="1"/>
  <c r="B6" i="7" s="1"/>
  <c r="J18" i="3"/>
  <c r="J12" i="3"/>
  <c r="G8" i="1"/>
  <c r="B12" i="7" s="1"/>
  <c r="G12" i="7" s="1"/>
  <c r="G7" i="1"/>
  <c r="B11" i="7" s="1"/>
  <c r="I11" i="7" s="1"/>
  <c r="G6" i="1"/>
  <c r="B10" i="7" s="1"/>
  <c r="G5" i="1"/>
  <c r="B9" i="7" s="1"/>
  <c r="G4" i="1"/>
  <c r="B8" i="7" s="1"/>
  <c r="G3" i="1"/>
  <c r="B7" i="7" s="1"/>
  <c r="I7" i="7" s="1"/>
  <c r="H48" i="4" l="1"/>
  <c r="H10" i="5" s="1"/>
  <c r="L88" i="4"/>
  <c r="G25" i="5" s="1"/>
  <c r="L87" i="4"/>
  <c r="G24" i="5" s="1"/>
  <c r="L84" i="4"/>
  <c r="G22" i="5"/>
  <c r="I38" i="4"/>
  <c r="H9" i="5" s="1"/>
  <c r="E9" i="7"/>
  <c r="D9" i="7"/>
  <c r="I9" i="7"/>
  <c r="K9" i="7"/>
  <c r="C9" i="7"/>
  <c r="J9" i="7"/>
  <c r="H9" i="7"/>
  <c r="F9" i="7"/>
  <c r="G9" i="7"/>
  <c r="G8" i="7"/>
  <c r="D8" i="7"/>
  <c r="F8" i="7"/>
  <c r="K8" i="7"/>
  <c r="C8" i="7"/>
  <c r="E8" i="7"/>
  <c r="J8" i="7"/>
  <c r="H8" i="7"/>
  <c r="I8" i="7"/>
  <c r="K10" i="7"/>
  <c r="C10" i="7"/>
  <c r="H10" i="7"/>
  <c r="J10" i="7"/>
  <c r="G10" i="7"/>
  <c r="F10" i="7"/>
  <c r="I10" i="7"/>
  <c r="D10" i="7"/>
  <c r="E10" i="7"/>
  <c r="C6" i="7"/>
  <c r="H6" i="7"/>
  <c r="G6" i="7"/>
  <c r="I6" i="7"/>
  <c r="F6" i="7"/>
  <c r="D6" i="7"/>
  <c r="E6" i="7"/>
  <c r="L89" i="4"/>
  <c r="G26" i="5" s="1"/>
  <c r="J11" i="7"/>
  <c r="H12" i="7"/>
  <c r="C7" i="7"/>
  <c r="K7" i="7"/>
  <c r="C11" i="7"/>
  <c r="K11" i="7"/>
  <c r="I12" i="7"/>
  <c r="J12" i="7"/>
  <c r="J7" i="7"/>
  <c r="D7" i="7"/>
  <c r="D11" i="7"/>
  <c r="G7" i="7"/>
  <c r="G11" i="7"/>
  <c r="E12" i="7"/>
  <c r="J19" i="4"/>
  <c r="E7" i="7"/>
  <c r="E11" i="7"/>
  <c r="K12" i="7"/>
  <c r="H7" i="7"/>
  <c r="H11" i="7"/>
  <c r="F12" i="7"/>
  <c r="C12" i="7"/>
  <c r="F7" i="7"/>
  <c r="F11" i="7"/>
  <c r="D12" i="7"/>
  <c r="J6" i="7" l="1"/>
  <c r="K6" i="7" s="1"/>
  <c r="K14" i="7" s="1"/>
  <c r="D16" i="7" s="1"/>
  <c r="J14" i="7"/>
  <c r="H14" i="7"/>
  <c r="C14" i="7"/>
  <c r="I79" i="4"/>
  <c r="I81" i="4" s="1"/>
  <c r="I84" i="4"/>
  <c r="H7" i="5"/>
  <c r="E14" i="7"/>
  <c r="D14" i="7"/>
  <c r="F14" i="7"/>
  <c r="I14" i="7"/>
  <c r="G14" i="7"/>
  <c r="L86" i="4" l="1"/>
  <c r="G23" i="5" s="1"/>
  <c r="H14" i="5"/>
  <c r="H15" i="5" s="1"/>
  <c r="I85" i="4"/>
  <c r="I86" i="4" s="1"/>
  <c r="G16" i="7" s="1"/>
  <c r="J16" i="7" s="1"/>
  <c r="G27" i="5" s="1"/>
  <c r="G7" i="5" l="1"/>
  <c r="H18" i="5"/>
  <c r="G12" i="5"/>
  <c r="G8" i="5"/>
  <c r="G11" i="5"/>
  <c r="G14" i="5"/>
  <c r="G10" i="5"/>
  <c r="G13" i="5"/>
  <c r="G9" i="5"/>
</calcChain>
</file>

<file path=xl/sharedStrings.xml><?xml version="1.0" encoding="utf-8"?>
<sst xmlns="http://schemas.openxmlformats.org/spreadsheetml/2006/main" count="246" uniqueCount="197">
  <si>
    <t>Rule</t>
  </si>
  <si>
    <t>Value</t>
  </si>
  <si>
    <t>YesNo</t>
  </si>
  <si>
    <t>Duration</t>
  </si>
  <si>
    <t>Organisation List</t>
  </si>
  <si>
    <t>Funding Minimum</t>
  </si>
  <si>
    <t>Yes</t>
  </si>
  <si>
    <t>Funding Maximum</t>
  </si>
  <si>
    <t>No</t>
  </si>
  <si>
    <t>Overhead Rate</t>
  </si>
  <si>
    <t>Annual Salary Cap</t>
  </si>
  <si>
    <t>Weeks per Year</t>
  </si>
  <si>
    <t>Duration Option 1</t>
  </si>
  <si>
    <t>Duration Option 2</t>
  </si>
  <si>
    <t>WEEE FUTURE FUND 2026 | PROJECT BUDGET APPLICATION WORKBOOK</t>
  </si>
  <si>
    <t>Complete the green cells only. Grey cells calculate automatically. This workbook supports the Project Budget in Section 6 of the Application Form.</t>
  </si>
  <si>
    <t>Step</t>
  </si>
  <si>
    <t>Instruction</t>
  </si>
  <si>
    <t>Guidance</t>
  </si>
  <si>
    <t>1</t>
  </si>
  <si>
    <t>Complete the Data Sheet first, including participating organisations.</t>
  </si>
  <si>
    <t>Enter the project title, Lead Applicant, project duration, VAT status, WEEE Future Fund funding requested and each participating organisation that will incur project costs.</t>
  </si>
  <si>
    <t>2</t>
  </si>
  <si>
    <t>Complete the Project Budget and attribute each cost line.</t>
  </si>
  <si>
    <t>Enter only costs necessary and directly related to project delivery. For every cost line, select the organisation that will incur the cost.</t>
  </si>
  <si>
    <t>3</t>
  </si>
  <si>
    <t>Staff costs.</t>
  </si>
  <si>
    <t>Eligible staff costs are based on gross salary plus employer PRSI. Annual gross salary is capped at €150,000 per person. Include only project-attributable staff time.</t>
  </si>
  <si>
    <t>4</t>
  </si>
  <si>
    <t>Equipment.</t>
  </si>
  <si>
    <t>Claim project-attributable depreciation only. Do not enter the full purchase cost as an eligible project cost.</t>
  </si>
  <si>
    <t>5</t>
  </si>
  <si>
    <t>Indirect costs / overheads.</t>
  </si>
  <si>
    <t>Calculated automatically at 10% of eligible direct costs excluding External Expertise / Subcontracting. The Organisation Summary allocates overheads to each organisation based on its own eligible direct costs.</t>
  </si>
  <si>
    <t>6</t>
  </si>
  <si>
    <t>VAT.</t>
  </si>
  <si>
    <t>Include VAT in a cost input only where it is genuinely and definitively non-recoverable by the organisation incurring that cost.</t>
  </si>
  <si>
    <t>7</t>
  </si>
  <si>
    <t>Other funding.</t>
  </si>
  <si>
    <t>Costs funded or claimed through another funding source must not also be claimed from the WEEE Future Fund.</t>
  </si>
  <si>
    <t>8</t>
  </si>
  <si>
    <t>Funding request.</t>
  </si>
  <si>
    <t>The WEEE Future Fund request must be between €40,000 and €50,000 and must not exceed Total Project Cost. Total Project Cost may exceed the funding requested.</t>
  </si>
  <si>
    <t>9</t>
  </si>
  <si>
    <t>Consortium / other organisations.</t>
  </si>
  <si>
    <t>The WEEE Ireland member remains the single Lead Applicant and funding recipient. List each participating organisation on the Data Sheet and select the organisation incurring each cost in the Project Budget. Suppliers or subcontractors should normally remain under External Expertise / Subcontracting rather than being listed as participating organisations solely because they are paid by the project.</t>
  </si>
  <si>
    <t>10</t>
  </si>
  <si>
    <t>Final check.</t>
  </si>
  <si>
    <t>Review both the Project Budget Summary and Organisation Summary. All validation and reconciliation checks should show OK before submission.</t>
  </si>
  <si>
    <t>WEEE FUTURE FUND 2026 BUDGET APPLICATION</t>
  </si>
  <si>
    <t>APPLICANT INFORMATION - COMPLETE THIS PAGE FIRST</t>
  </si>
  <si>
    <t>Project Title *</t>
  </si>
  <si>
    <t>Lead Applicant Organisation *</t>
  </si>
  <si>
    <t>Project Duration *</t>
  </si>
  <si>
    <t>Is the Lead Applicant registered for VAT? *</t>
  </si>
  <si>
    <t>Does the project budget include any genuinely and definitively non-recoverable VAT? *</t>
  </si>
  <si>
    <t>WEEE Future Fund Funding Requested (€) *</t>
  </si>
  <si>
    <t>IMPORTANT: The Lead Applicant is the single funding recipient. Where other organisations participate in project delivery, list them below and attribute each eligible cost to the organisation that will incur it.</t>
  </si>
  <si>
    <t>PARTICIPATING ORGANISATIONS</t>
  </si>
  <si>
    <t>Organisation</t>
  </si>
  <si>
    <t>Organisation name</t>
  </si>
  <si>
    <t>Role</t>
  </si>
  <si>
    <t>Lead Applicant</t>
  </si>
  <si>
    <t>Other participating organisation 1</t>
  </si>
  <si>
    <t>Partner / Collaborator</t>
  </si>
  <si>
    <t>Other participating organisation 2</t>
  </si>
  <si>
    <t>Other participating organisation 3</t>
  </si>
  <si>
    <t>Other participating organisation 4</t>
  </si>
  <si>
    <t>Other participating organisation 5</t>
  </si>
  <si>
    <t>Other participating organisation 6</t>
  </si>
  <si>
    <t>Enter each participating organisation that will incur eligible project costs. Do not list a supplier or subcontractor here solely because it is being paid by the project. The Lead Applicant remains the single funding recipient and is accountable for the full project budget.</t>
  </si>
  <si>
    <t>VAT treatment applies to the organisation incurring each cost. Include VAT in a budget line only where it is genuinely and definitively non-recoverable by that organisation.</t>
  </si>
  <si>
    <t>PROJECT BUDGET | COMPLETE GREEN CELLS</t>
  </si>
  <si>
    <t>Project Duration</t>
  </si>
  <si>
    <t>Funding Requested</t>
  </si>
  <si>
    <t>VAT non-recoverable?</t>
  </si>
  <si>
    <t>Budget validation</t>
  </si>
  <si>
    <t>1. STAFF COSTS | €150,000 annual gross salary cap per person</t>
  </si>
  <si>
    <t>Organisation Incurring Cost</t>
  </si>
  <si>
    <t>Name / Identifier</t>
  </si>
  <si>
    <t>Position / Role</t>
  </si>
  <si>
    <t>Gross Annual Salary (€)</t>
  </si>
  <si>
    <t>Employer PRSI %</t>
  </si>
  <si>
    <t>Contracted Weekly Hours</t>
  </si>
  <si>
    <t>Project Hours</t>
  </si>
  <si>
    <t>Hourly Rate</t>
  </si>
  <si>
    <t>Cost to Project (€)</t>
  </si>
  <si>
    <t>Salary Cap Check</t>
  </si>
  <si>
    <t>Notes</t>
  </si>
  <si>
    <t>Staff cost total</t>
  </si>
  <si>
    <t>2. MATERIALS AND CONSUMABLES</t>
  </si>
  <si>
    <t>Cost Type</t>
  </si>
  <si>
    <t>Brief Description / Basis of Cost</t>
  </si>
  <si>
    <t>Amount (€)</t>
  </si>
  <si>
    <t>Materials and consumables total</t>
  </si>
  <si>
    <t>3. EQUIPMENT DEPRECIATION</t>
  </si>
  <si>
    <t>Equipment Description</t>
  </si>
  <si>
    <t>Purchase Value (€)</t>
  </si>
  <si>
    <t>Useful Life (months)</t>
  </si>
  <si>
    <t>Months Used in Project</t>
  </si>
  <si>
    <t>Project Use %</t>
  </si>
  <si>
    <t>Monthly Depreciation</t>
  </si>
  <si>
    <t>Eligible Depreciation</t>
  </si>
  <si>
    <t>Check</t>
  </si>
  <si>
    <t>Equipment depreciation total</t>
  </si>
  <si>
    <t>4. EXTERNAL EXPERTISE / SUBCONTRACTING</t>
  </si>
  <si>
    <t>Supplier / Specialist</t>
  </si>
  <si>
    <t>Description / Justification</t>
  </si>
  <si>
    <t>Basis / Unit Type</t>
  </si>
  <si>
    <t>Unit Rate (€)</t>
  </si>
  <si>
    <t>No. Units</t>
  </si>
  <si>
    <t>Total Cost (€)</t>
  </si>
  <si>
    <t>Value for Money Note</t>
  </si>
  <si>
    <t>External expertise / subcontracting total</t>
  </si>
  <si>
    <t>5. TRAVEL AND SUBSISTENCE</t>
  </si>
  <si>
    <t>Description / Purpose</t>
  </si>
  <si>
    <t>Travel and subsistence total</t>
  </si>
  <si>
    <t>6. COMMUNICATION / DISSEMINATION</t>
  </si>
  <si>
    <t>Communication / dissemination total</t>
  </si>
  <si>
    <t>7. OTHER DIRECT PROJECT COSTS</t>
  </si>
  <si>
    <t>Other direct project costs total</t>
  </si>
  <si>
    <t>8. INDIRECT COSTS / OVERHEADS | 10% of eligible direct costs excluding External Expertise / Subcontracting</t>
  </si>
  <si>
    <t>Eligible direct cost base excluding External Expertise / Subcontracting</t>
  </si>
  <si>
    <t>Overhead rate</t>
  </si>
  <si>
    <t>Indirect Costs / Overheads</t>
  </si>
  <si>
    <t>PROJECT BUDGET TOTALS</t>
  </si>
  <si>
    <t>PROJECT BUDGET VALIDATION</t>
  </si>
  <si>
    <t>Total Direct Project Costs</t>
  </si>
  <si>
    <t>Funding request €40,000–€50,000</t>
  </si>
  <si>
    <t>Funding request ≤ Total Project Cost</t>
  </si>
  <si>
    <t>TOTAL PROJECT COST</t>
  </si>
  <si>
    <t>Overheads = 10% eligible direct costs excl. subcontracting</t>
  </si>
  <si>
    <t>WEEE FUTURE FUND FUNDING REQUESTED</t>
  </si>
  <si>
    <t>Salary cap</t>
  </si>
  <si>
    <t>Equipment duration</t>
  </si>
  <si>
    <t>Organisation attribution</t>
  </si>
  <si>
    <t>ORGANISATION COST SUMMARY</t>
  </si>
  <si>
    <t>Staff</t>
  </si>
  <si>
    <t>Materials</t>
  </si>
  <si>
    <t>Equipment</t>
  </si>
  <si>
    <t>External / Subcontracting</t>
  </si>
  <si>
    <t>Travel</t>
  </si>
  <si>
    <t>Communication</t>
  </si>
  <si>
    <t>Other Direct</t>
  </si>
  <si>
    <t>Overheads</t>
  </si>
  <si>
    <t>Total Project Cost</t>
  </si>
  <si>
    <t>TOTAL</t>
  </si>
  <si>
    <t>RECONCILIATION CHECK</t>
  </si>
  <si>
    <t>Organisation summary total</t>
  </si>
  <si>
    <t>Project Budget total</t>
  </si>
  <si>
    <t>Status</t>
  </si>
  <si>
    <t>This sheet calculates automatically from the Project Budget. Each budget line is attributed to the organisation incurring the cost. Indirect costs / overheads are allocated at 10% of each organisation's eligible direct costs excluding External Expertise / Subcontracting. The Lead Applicant remains the single funding recipient and is responsible for the full project budget.</t>
  </si>
  <si>
    <t>WEEE FUTURE FUND | COSTS NOT TO INCLUDE</t>
  </si>
  <si>
    <t>The following costs are outside the approved cost approach and should not be included in the requested WEEE Future Fund budget.</t>
  </si>
  <si>
    <t>Costs that are not necessary for the approved project or are not attributable to it.</t>
  </si>
  <si>
    <t>Costs incurred outside the approved project period.</t>
  </si>
  <si>
    <t>Examples of Ineligible Costs but not limited to:</t>
  </si>
  <si>
    <t>Non-project related costs</t>
  </si>
  <si>
    <t>VAT - when it is considered recoverable under National VAT legislation</t>
  </si>
  <si>
    <t>Insurance</t>
  </si>
  <si>
    <t>Audit and Legal fees</t>
  </si>
  <si>
    <t>Costs incurred outside of the project time frame</t>
  </si>
  <si>
    <t>Any costs already covered by other funding bodies</t>
  </si>
  <si>
    <t>Bank interest and charges</t>
  </si>
  <si>
    <t>Debt and debt service charges</t>
  </si>
  <si>
    <t>Excess or reckless expenditure</t>
  </si>
  <si>
    <t>Sick pay, redundancy payments, other social costs, termination costs</t>
  </si>
  <si>
    <t>Bonus payments or similar types of costs paid to personnel</t>
  </si>
  <si>
    <t>Pension costs</t>
  </si>
  <si>
    <t>Hospitality, catering and refreshments outside of a formal meeting</t>
  </si>
  <si>
    <t xml:space="preserve">      &gt; Please retain minutes and list of attendees for any catering claimed</t>
  </si>
  <si>
    <t>General office equipment and supplies (including stationery, toner, printing etc.)</t>
  </si>
  <si>
    <t>Repairs and maintenance</t>
  </si>
  <si>
    <t>Recruitment costs</t>
  </si>
  <si>
    <t>Journal subscriptions or membership fees</t>
  </si>
  <si>
    <t>Safety clothing (gloves, lab coats, detergents, PPE etc.)</t>
  </si>
  <si>
    <t>Training except where wholly and exclusively required for the delivery of the project</t>
  </si>
  <si>
    <t>The full purchase cost of equipment where only project-attributable depreciation is eligible.</t>
  </si>
  <si>
    <t>Recoverable VAT.</t>
  </si>
  <si>
    <t>Costs already funded or claimed through another funding source.</t>
  </si>
  <si>
    <t>PROJECT BUDGET SUMMARY</t>
  </si>
  <si>
    <t>Cost Category</t>
  </si>
  <si>
    <t>Application Form Category</t>
  </si>
  <si>
    <t>Staff Costs</t>
  </si>
  <si>
    <t>Materials and Consumables</t>
  </si>
  <si>
    <t>Equipment Depreciation</t>
  </si>
  <si>
    <t>External Expertise / Subcontracting</t>
  </si>
  <si>
    <t>Travel and Subsistence</t>
  </si>
  <si>
    <t>Communication / Dissemination</t>
  </si>
  <si>
    <t>Other Direct Project Costs</t>
  </si>
  <si>
    <t>APPLICANT-FUNDED BALANCE (IF ANY)</t>
  </si>
  <si>
    <t>FINAL VALIDATION</t>
  </si>
  <si>
    <t>Funding request range</t>
  </si>
  <si>
    <t>Funding request not above Total Project Cost</t>
  </si>
  <si>
    <t>Overhead calculation</t>
  </si>
  <si>
    <t>Staff salary cap</t>
  </si>
  <si>
    <t>Organisation summary reconciliation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</si>
</sst>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14">
    <font>
      <sz val="11"/>
      <name val="Carlito"/>
    </font>
    <font>
      <b/>
      <sz val="11"/>
      <color rgb="FFFFFFFF"/>
      <name val="Carlito"/>
    </font>
    <font>
      <b/>
      <sz val="14"/>
      <color rgb="FFFFFFFF"/>
      <name val="Carlito"/>
    </font>
    <font>
      <b/>
      <sz val="11"/>
      <name val="Carlito"/>
    </font>
    <font>
      <b/>
      <sz val="12"/>
      <color rgb="FFFFFFFF"/>
      <name val="Carlito"/>
    </font>
    <font>
      <i/>
      <sz val="11"/>
      <name val="Carlito"/>
    </font>
    <font>
      <b/>
      <sz val="13"/>
      <color rgb="FFFFFFFF"/>
      <name val="Carlito"/>
    </font>
    <font>
      <b/>
      <sz val="11"/>
      <color rgb="FF000000"/>
      <name val="Carlito"/>
    </font>
    <font>
      <sz val="10"/>
      <color theme="1"/>
      <name val="Calibri"/>
      <family val="2"/>
    </font>
    <font>
      <i/>
      <sz val="10"/>
      <color theme="1"/>
      <name val="Calibri"/>
      <family val="2"/>
    </font>
    <font>
      <sz val="9"/>
      <color rgb="FF000000"/>
      <name val="Carlito"/>
    </font>
    <font>
      <b/>
      <sz val="10"/>
      <color rgb="FFFFFFFF"/>
      <name val="Carlito"/>
    </font>
    <font>
      <b/>
      <sz val="10"/>
      <color rgb="FF000000"/>
      <name val="Carlito"/>
    </font>
    <font>
      <sz val="10"/>
      <color rgb="FF000000"/>
      <name val="Carlito"/>
    </font>
  </fonts>
  <fills count="9">
    <fill>
      <patternFill patternType="none"/>
    </fill>
    <fill>
      <patternFill patternType="gray125"/>
    </fill>
    <fill>
      <patternFill patternType="solid">
        <fgColor rgb="FFFFF2CC"/>
      </patternFill>
    </fill>
    <fill>
      <patternFill patternType="solid">
        <fgColor rgb="FFF4CCCC"/>
      </patternFill>
    </fill>
    <fill>
      <patternFill patternType="solid">
        <fgColor theme="0"/>
      </patternFill>
    </fill>
    <fill>
      <patternFill patternType="solid">
        <fgColor rgb="FF000000"/>
      </patternFill>
    </fill>
    <fill>
      <patternFill patternType="solid">
        <fgColor rgb="FFF2F2F2"/>
      </patternFill>
    </fill>
    <fill>
      <patternFill patternType="solid">
        <fgColor rgb="FFD9D9D9"/>
      </patternFill>
    </fill>
    <fill>
      <patternFill patternType="solid">
        <fgColor rgb="FFE2F0D9"/>
      </patternFill>
    </fill>
  </fills>
  <borders count="22">
    <border>
      <left/>
      <right/>
      <top/>
      <bottom/>
      <diagonal/>
    </border>
    <border>
      <left/>
      <right/>
      <top/>
      <bottom/>
      <diagonal/>
    </border>
    <border>
      <left/>
      <right/>
      <top/>
      <bottom style="thin">
        <color rgb="FFB7B7B7"/>
      </bottom>
      <diagonal/>
    </border>
    <border>
      <left style="thin">
        <color rgb="FFB7B7B7"/>
      </left>
      <right/>
      <top style="thin">
        <color rgb="FFB7B7B7"/>
      </top>
      <bottom/>
      <diagonal/>
    </border>
    <border>
      <left/>
      <right style="thin">
        <color rgb="FFB7B7B7"/>
      </right>
      <top style="thin">
        <color rgb="FFB7B7B7"/>
      </top>
      <bottom/>
      <diagonal/>
    </border>
    <border>
      <left style="thin">
        <color rgb="FFB7B7B7"/>
      </left>
      <right/>
      <top/>
      <bottom/>
      <diagonal/>
    </border>
    <border>
      <left/>
      <right style="thin">
        <color rgb="FFB7B7B7"/>
      </right>
      <top/>
      <bottom/>
      <diagonal/>
    </border>
    <border>
      <left style="thin">
        <color rgb="FFB7B7B7"/>
      </left>
      <right/>
      <top/>
      <bottom style="thin">
        <color rgb="FFB7B7B7"/>
      </bottom>
      <diagonal/>
    </border>
    <border>
      <left/>
      <right style="thin">
        <color rgb="FFB7B7B7"/>
      </right>
      <top/>
      <bottom style="thin">
        <color rgb="FFB7B7B7"/>
      </bottom>
      <diagonal/>
    </border>
    <border>
      <left/>
      <right/>
      <top style="thin">
        <color rgb="FFB7B7B7"/>
      </top>
      <bottom/>
      <diagonal/>
    </border>
    <border>
      <left/>
      <right/>
      <top style="medium">
        <color theme="0" tint="-0.14993743705557422"/>
      </top>
      <bottom style="medium">
        <color theme="0" tint="-0.14993743705557422"/>
      </bottom>
      <diagonal/>
    </border>
    <border>
      <left/>
      <right/>
      <top/>
      <bottom style="medium">
        <color theme="0" tint="-0.1499374370555742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B7B7B7"/>
      </top>
      <bottom/>
      <diagonal/>
    </border>
    <border>
      <left/>
      <right style="medium">
        <color indexed="64"/>
      </right>
      <top style="thin">
        <color rgb="FFB7B7B7"/>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5">
    <xf numFmtId="0" fontId="0" fillId="0" borderId="0" xfId="0"/>
    <xf numFmtId="0" fontId="0" fillId="0" borderId="1" xfId="0" applyBorder="1"/>
    <xf numFmtId="0" fontId="0" fillId="0" borderId="0" xfId="0" applyAlignment="1">
      <alignment wrapText="1"/>
    </xf>
    <xf numFmtId="0" fontId="0" fillId="0" borderId="2" xfId="0" applyBorder="1" applyAlignment="1">
      <alignment wrapText="1"/>
    </xf>
    <xf numFmtId="165" fontId="0" fillId="0" borderId="2" xfId="0" applyNumberFormat="1" applyBorder="1" applyAlignment="1">
      <alignment wrapText="1"/>
    </xf>
    <xf numFmtId="0" fontId="0" fillId="3" borderId="1" xfId="0" applyFill="1" applyBorder="1" applyAlignment="1">
      <alignment wrapText="1"/>
    </xf>
    <xf numFmtId="0" fontId="0" fillId="0" borderId="5" xfId="0" applyBorder="1"/>
    <xf numFmtId="0" fontId="0" fillId="0" borderId="6" xfId="0" applyBorder="1"/>
    <xf numFmtId="0" fontId="0" fillId="0" borderId="4" xfId="0" applyBorder="1" applyAlignment="1">
      <alignment wrapText="1"/>
    </xf>
    <xf numFmtId="0" fontId="0" fillId="0" borderId="6" xfId="0" applyBorder="1" applyAlignment="1">
      <alignment wrapText="1"/>
    </xf>
    <xf numFmtId="0" fontId="0" fillId="0" borderId="5" xfId="0" applyBorder="1" applyAlignment="1">
      <alignment wrapText="1"/>
    </xf>
    <xf numFmtId="0" fontId="3" fillId="2" borderId="6" xfId="0" applyFont="1" applyFill="1" applyBorder="1" applyAlignment="1">
      <alignment horizontal="center" wrapText="1"/>
    </xf>
    <xf numFmtId="0" fontId="0" fillId="0" borderId="7" xfId="0" applyBorder="1" applyAlignment="1">
      <alignment wrapText="1"/>
    </xf>
    <xf numFmtId="0" fontId="3" fillId="2" borderId="8" xfId="0" applyFont="1" applyFill="1" applyBorder="1" applyAlignment="1">
      <alignment horizontal="center" wrapText="1"/>
    </xf>
    <xf numFmtId="0" fontId="0" fillId="0" borderId="8" xfId="0" applyBorder="1" applyAlignment="1">
      <alignment wrapText="1"/>
    </xf>
    <xf numFmtId="0" fontId="8" fillId="4" borderId="1" xfId="0" applyFont="1" applyFill="1" applyBorder="1" applyAlignment="1">
      <alignment vertical="center"/>
    </xf>
    <xf numFmtId="0" fontId="9" fillId="4" borderId="1" xfId="0" applyFont="1" applyFill="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9" fillId="0" borderId="10" xfId="0" applyFont="1" applyBorder="1" applyAlignment="1">
      <alignment vertical="center"/>
    </xf>
    <xf numFmtId="0" fontId="0" fillId="0" borderId="15" xfId="0" applyBorder="1"/>
    <xf numFmtId="0" fontId="0" fillId="0" borderId="16" xfId="0" applyBorder="1"/>
    <xf numFmtId="0" fontId="0" fillId="3" borderId="15" xfId="0" applyFill="1" applyBorder="1" applyAlignment="1">
      <alignment wrapText="1"/>
    </xf>
    <xf numFmtId="0" fontId="0" fillId="3" borderId="16" xfId="0" applyFill="1" applyBorder="1" applyAlignment="1">
      <alignment wrapText="1"/>
    </xf>
    <xf numFmtId="0" fontId="0" fillId="3" borderId="19" xfId="0" applyFill="1" applyBorder="1" applyAlignment="1">
      <alignment wrapText="1"/>
    </xf>
    <xf numFmtId="0" fontId="0" fillId="3" borderId="20" xfId="0" applyFill="1" applyBorder="1" applyAlignment="1">
      <alignment wrapText="1"/>
    </xf>
    <xf numFmtId="0" fontId="0" fillId="3" borderId="21" xfId="0" applyFill="1" applyBorder="1" applyAlignment="1">
      <alignment wrapText="1"/>
    </xf>
    <xf numFmtId="0" fontId="12" fillId="7" borderId="0" xfId="0" applyFont="1" applyFill="1" applyAlignment="1">
      <alignment wrapText="1"/>
    </xf>
    <xf numFmtId="0" fontId="12" fillId="7" borderId="0" xfId="0" applyFont="1" applyFill="1" applyAlignment="1">
      <alignment horizontal="center" vertical="center" wrapText="1"/>
    </xf>
    <xf numFmtId="164" fontId="12" fillId="7" borderId="0" xfId="0" applyNumberFormat="1" applyFont="1" applyFill="1" applyAlignment="1">
      <alignment wrapText="1"/>
    </xf>
    <xf numFmtId="164" fontId="0" fillId="0" borderId="0" xfId="0" applyNumberFormat="1" applyAlignment="1">
      <alignment wrapText="1"/>
    </xf>
    <xf numFmtId="0" fontId="0" fillId="8" borderId="0" xfId="0" applyFill="1" applyAlignment="1">
      <alignment wrapText="1"/>
    </xf>
    <xf numFmtId="0" fontId="0" fillId="7" borderId="0" xfId="0" applyFill="1" applyAlignment="1">
      <alignment wrapText="1"/>
    </xf>
    <xf numFmtId="0" fontId="13" fillId="6" borderId="0" xfId="0" applyFont="1" applyFill="1" applyAlignment="1">
      <alignment vertical="center" wrapText="1"/>
    </xf>
    <xf numFmtId="164" fontId="13" fillId="6" borderId="0" xfId="0" applyNumberFormat="1" applyFont="1" applyFill="1" applyAlignment="1">
      <alignment vertical="center" wrapText="1"/>
    </xf>
    <xf numFmtId="0" fontId="0" fillId="0" borderId="2" xfId="0" applyBorder="1" applyAlignment="1">
      <alignment wrapText="1"/>
    </xf>
    <xf numFmtId="0" fontId="3" fillId="2" borderId="0" xfId="0" applyFont="1" applyFill="1" applyAlignment="1">
      <alignment wrapText="1"/>
    </xf>
    <xf numFmtId="0" fontId="3" fillId="2" borderId="6" xfId="0" applyFont="1" applyFill="1" applyBorder="1" applyAlignment="1">
      <alignment wrapText="1"/>
    </xf>
    <xf numFmtId="0" fontId="1" fillId="5" borderId="0" xfId="0" applyFont="1" applyFill="1" applyAlignment="1">
      <alignment horizontal="left" vertical="center" wrapText="1"/>
    </xf>
    <xf numFmtId="0" fontId="10" fillId="6" borderId="0" xfId="0" applyFont="1" applyFill="1" applyAlignment="1">
      <alignment vertical="top" wrapText="1"/>
    </xf>
    <xf numFmtId="0" fontId="11" fillId="5" borderId="0" xfId="0" applyFont="1" applyFill="1" applyAlignment="1">
      <alignment vertical="center"/>
    </xf>
    <xf numFmtId="0" fontId="11" fillId="5" borderId="5" xfId="0" applyFont="1" applyFill="1" applyBorder="1" applyAlignment="1">
      <alignment vertical="center" wrapText="1"/>
    </xf>
    <xf numFmtId="0" fontId="11" fillId="5" borderId="0" xfId="0" applyFont="1" applyFill="1" applyAlignment="1">
      <alignment vertical="center" wrapText="1"/>
    </xf>
    <xf numFmtId="0" fontId="11" fillId="5" borderId="6" xfId="0" applyFont="1" applyFill="1" applyBorder="1" applyAlignment="1">
      <alignment vertical="center" wrapText="1"/>
    </xf>
    <xf numFmtId="0" fontId="2" fillId="5" borderId="0" xfId="0" applyFont="1" applyFill="1" applyAlignment="1">
      <alignment horizontal="center" vertical="center"/>
    </xf>
    <xf numFmtId="0" fontId="13" fillId="6" borderId="0" xfId="0" applyFont="1" applyFill="1" applyAlignment="1">
      <alignment vertical="top" wrapText="1"/>
    </xf>
    <xf numFmtId="0" fontId="3" fillId="2" borderId="0" xfId="0" applyFont="1" applyFill="1" applyAlignment="1">
      <alignment horizontal="center" wrapText="1"/>
    </xf>
    <xf numFmtId="0" fontId="3" fillId="2" borderId="2" xfId="0" applyFont="1" applyFill="1" applyBorder="1" applyAlignment="1">
      <alignment horizontal="center" wrapText="1"/>
    </xf>
    <xf numFmtId="164" fontId="0" fillId="0" borderId="2" xfId="0" applyNumberFormat="1" applyBorder="1" applyAlignment="1">
      <alignment wrapText="1"/>
    </xf>
    <xf numFmtId="0" fontId="0" fillId="0" borderId="0" xfId="0" applyAlignment="1">
      <alignment wrapText="1"/>
    </xf>
    <xf numFmtId="0" fontId="0" fillId="0" borderId="7" xfId="0" applyBorder="1" applyAlignment="1">
      <alignment wrapText="1"/>
    </xf>
    <xf numFmtId="0" fontId="1" fillId="5" borderId="0" xfId="0" applyFont="1" applyFill="1"/>
    <xf numFmtId="0" fontId="3" fillId="8" borderId="0" xfId="0" applyFont="1" applyFill="1" applyAlignment="1">
      <alignment wrapText="1"/>
    </xf>
    <xf numFmtId="0" fontId="1" fillId="5" borderId="0" xfId="0" applyFont="1" applyFill="1" applyAlignment="1">
      <alignment horizontal="center" wrapText="1"/>
    </xf>
    <xf numFmtId="0" fontId="1" fillId="5" borderId="0" xfId="0" applyFont="1" applyFill="1" applyAlignment="1">
      <alignment horizontal="center" wrapText="1"/>
    </xf>
    <xf numFmtId="0" fontId="1" fillId="5" borderId="0" xfId="0" applyFont="1" applyFill="1" applyAlignment="1">
      <alignment horizontal="center"/>
    </xf>
    <xf numFmtId="0" fontId="2" fillId="5" borderId="0" xfId="0" applyFont="1" applyFill="1" applyAlignment="1">
      <alignment horizontal="center"/>
    </xf>
    <xf numFmtId="0" fontId="4" fillId="5" borderId="3" xfId="0" applyFont="1" applyFill="1" applyBorder="1" applyAlignment="1">
      <alignment horizontal="center"/>
    </xf>
    <xf numFmtId="0" fontId="4" fillId="5" borderId="9" xfId="0" applyFont="1" applyFill="1" applyBorder="1" applyAlignment="1">
      <alignment horizontal="center"/>
    </xf>
    <xf numFmtId="0" fontId="4" fillId="5" borderId="4" xfId="0" applyFont="1" applyFill="1" applyBorder="1" applyAlignment="1">
      <alignment horizontal="center"/>
    </xf>
    <xf numFmtId="0" fontId="1" fillId="5" borderId="5" xfId="0" applyFont="1" applyFill="1" applyBorder="1" applyAlignment="1"/>
    <xf numFmtId="0" fontId="1" fillId="5" borderId="0" xfId="0" applyFont="1" applyFill="1" applyAlignment="1"/>
    <xf numFmtId="0" fontId="3" fillId="8" borderId="0" xfId="0" applyFont="1" applyFill="1" applyAlignment="1">
      <alignment horizontal="left"/>
    </xf>
    <xf numFmtId="0" fontId="3" fillId="8" borderId="6" xfId="0" applyFont="1" applyFill="1" applyBorder="1" applyAlignment="1">
      <alignment horizontal="left"/>
    </xf>
    <xf numFmtId="0" fontId="1" fillId="5" borderId="5" xfId="0" applyFont="1" applyFill="1" applyBorder="1" applyAlignment="1">
      <alignment wrapText="1"/>
    </xf>
    <xf numFmtId="0" fontId="1" fillId="5" borderId="0" xfId="0" applyFont="1" applyFill="1" applyAlignment="1">
      <alignment wrapText="1"/>
    </xf>
    <xf numFmtId="2" fontId="3" fillId="8" borderId="0" xfId="0" applyNumberFormat="1" applyFont="1" applyFill="1" applyAlignment="1">
      <alignment horizontal="left"/>
    </xf>
    <xf numFmtId="0" fontId="5" fillId="6" borderId="7" xfId="0" applyFont="1" applyFill="1" applyBorder="1" applyAlignment="1">
      <alignment wrapText="1"/>
    </xf>
    <xf numFmtId="0" fontId="5" fillId="6" borderId="2" xfId="0" applyFont="1" applyFill="1" applyBorder="1" applyAlignment="1">
      <alignment wrapText="1"/>
    </xf>
    <xf numFmtId="0" fontId="5" fillId="6" borderId="8" xfId="0" applyFont="1" applyFill="1" applyBorder="1" applyAlignment="1">
      <alignment wrapText="1"/>
    </xf>
    <xf numFmtId="0" fontId="6" fillId="5" borderId="0" xfId="0" applyFont="1" applyFill="1" applyAlignment="1">
      <alignment horizontal="center" wrapText="1"/>
    </xf>
    <xf numFmtId="0" fontId="4" fillId="5" borderId="0" xfId="0" applyFont="1" applyFill="1" applyAlignment="1">
      <alignment horizontal="center" wrapText="1"/>
    </xf>
    <xf numFmtId="0" fontId="1" fillId="5" borderId="3" xfId="0" applyFont="1" applyFill="1" applyBorder="1" applyAlignment="1">
      <alignment horizontal="center" wrapText="1"/>
    </xf>
    <xf numFmtId="0" fontId="1" fillId="5" borderId="9" xfId="0" applyFont="1" applyFill="1" applyBorder="1" applyAlignment="1">
      <alignment horizontal="center" wrapText="1"/>
    </xf>
    <xf numFmtId="0" fontId="3" fillId="7" borderId="5" xfId="0" applyFont="1" applyFill="1" applyBorder="1" applyAlignment="1">
      <alignment horizontal="center" wrapText="1"/>
    </xf>
    <xf numFmtId="0" fontId="3" fillId="7" borderId="0" xfId="0" applyFont="1" applyFill="1" applyAlignment="1">
      <alignment horizontal="center" wrapText="1"/>
    </xf>
    <xf numFmtId="0" fontId="3" fillId="7" borderId="0" xfId="0" applyFont="1" applyFill="1" applyAlignment="1">
      <alignment horizontal="center" wrapText="1"/>
    </xf>
    <xf numFmtId="164" fontId="3" fillId="7" borderId="0" xfId="0" applyNumberFormat="1" applyFont="1" applyFill="1" applyAlignment="1">
      <alignment horizontal="center" wrapText="1"/>
    </xf>
    <xf numFmtId="0" fontId="3" fillId="7" borderId="6" xfId="0" applyFont="1" applyFill="1" applyBorder="1" applyAlignment="1">
      <alignment horizontal="center" wrapText="1"/>
    </xf>
    <xf numFmtId="0" fontId="0" fillId="8" borderId="5" xfId="0" applyFill="1" applyBorder="1" applyAlignment="1">
      <alignment wrapText="1"/>
    </xf>
    <xf numFmtId="164" fontId="0" fillId="8" borderId="0" xfId="0" applyNumberFormat="1" applyFill="1" applyAlignment="1">
      <alignment wrapText="1"/>
    </xf>
    <xf numFmtId="10" fontId="0" fillId="8" borderId="0" xfId="0" applyNumberFormat="1" applyFill="1" applyAlignment="1">
      <alignment wrapText="1"/>
    </xf>
    <xf numFmtId="164" fontId="0" fillId="7" borderId="0" xfId="0" applyNumberFormat="1" applyFill="1" applyAlignment="1">
      <alignment wrapText="1"/>
    </xf>
    <xf numFmtId="0" fontId="0" fillId="8" borderId="6" xfId="0" applyFill="1" applyBorder="1" applyAlignment="1">
      <alignment wrapText="1"/>
    </xf>
    <xf numFmtId="0" fontId="3" fillId="7" borderId="5" xfId="0" applyFont="1" applyFill="1" applyBorder="1" applyAlignment="1">
      <alignment wrapText="1"/>
    </xf>
    <xf numFmtId="0" fontId="3" fillId="7" borderId="0" xfId="0" applyFont="1" applyFill="1" applyAlignment="1">
      <alignment wrapText="1"/>
    </xf>
    <xf numFmtId="164" fontId="3" fillId="7" borderId="0" xfId="0" applyNumberFormat="1" applyFont="1" applyFill="1" applyAlignment="1">
      <alignment wrapText="1"/>
    </xf>
    <xf numFmtId="0" fontId="0" fillId="7" borderId="0" xfId="0" applyFill="1" applyAlignment="1">
      <alignment wrapText="1"/>
    </xf>
    <xf numFmtId="164" fontId="0" fillId="7" borderId="0" xfId="0" applyNumberFormat="1" applyFill="1" applyAlignment="1">
      <alignment wrapText="1"/>
    </xf>
    <xf numFmtId="164" fontId="3" fillId="7" borderId="0" xfId="0" applyNumberFormat="1" applyFont="1" applyFill="1" applyAlignment="1">
      <alignment wrapText="1"/>
    </xf>
    <xf numFmtId="0" fontId="3" fillId="7" borderId="5" xfId="0" applyFont="1" applyFill="1" applyBorder="1" applyAlignment="1">
      <alignment horizontal="center" wrapText="1"/>
    </xf>
    <xf numFmtId="0" fontId="0" fillId="8" borderId="5" xfId="0" applyFill="1" applyBorder="1" applyAlignment="1">
      <alignment wrapText="1"/>
    </xf>
    <xf numFmtId="0" fontId="0" fillId="8" borderId="0" xfId="0" applyFill="1" applyAlignment="1">
      <alignment wrapText="1"/>
    </xf>
    <xf numFmtId="0" fontId="1" fillId="5" borderId="6" xfId="0" applyFont="1" applyFill="1" applyBorder="1" applyAlignment="1">
      <alignment wrapText="1"/>
    </xf>
    <xf numFmtId="10" fontId="0" fillId="7" borderId="0" xfId="0" applyNumberFormat="1" applyFill="1" applyAlignment="1">
      <alignment wrapText="1"/>
    </xf>
    <xf numFmtId="0" fontId="1" fillId="5" borderId="6" xfId="0" applyFont="1" applyFill="1" applyBorder="1" applyAlignment="1">
      <alignment horizontal="center" wrapText="1"/>
    </xf>
    <xf numFmtId="0" fontId="7" fillId="7" borderId="5" xfId="0" applyFont="1" applyFill="1" applyBorder="1" applyAlignment="1">
      <alignment wrapText="1"/>
    </xf>
    <xf numFmtId="0" fontId="7" fillId="7" borderId="0" xfId="0" applyFont="1" applyFill="1" applyAlignment="1">
      <alignment wrapText="1"/>
    </xf>
    <xf numFmtId="0" fontId="3" fillId="6" borderId="0" xfId="0" applyFont="1" applyFill="1" applyAlignment="1">
      <alignment wrapText="1"/>
    </xf>
    <xf numFmtId="0" fontId="3" fillId="6" borderId="2" xfId="0" applyFont="1" applyFill="1" applyBorder="1" applyAlignment="1">
      <alignment wrapText="1"/>
    </xf>
    <xf numFmtId="0" fontId="6" fillId="5" borderId="12" xfId="0" applyFont="1" applyFill="1" applyBorder="1" applyAlignment="1">
      <alignment horizontal="center"/>
    </xf>
    <xf numFmtId="0" fontId="6" fillId="5" borderId="13" xfId="0" applyFont="1" applyFill="1" applyBorder="1" applyAlignment="1">
      <alignment horizontal="center"/>
    </xf>
    <xf numFmtId="0" fontId="6" fillId="5" borderId="14" xfId="0" applyFont="1" applyFill="1" applyBorder="1" applyAlignment="1">
      <alignment horizontal="center"/>
    </xf>
    <xf numFmtId="0" fontId="3" fillId="6" borderId="17" xfId="0" applyFont="1" applyFill="1" applyBorder="1" applyAlignment="1">
      <alignment wrapText="1"/>
    </xf>
    <xf numFmtId="0" fontId="3" fillId="6" borderId="9" xfId="0" applyFont="1" applyFill="1" applyBorder="1" applyAlignment="1">
      <alignment wrapText="1"/>
    </xf>
    <xf numFmtId="0" fontId="3" fillId="6" borderId="18" xfId="0" applyFont="1" applyFill="1" applyBorder="1" applyAlignment="1">
      <alignment wrapText="1"/>
    </xf>
    <xf numFmtId="0" fontId="0" fillId="6" borderId="15" xfId="0" applyFill="1" applyBorder="1" applyAlignment="1">
      <alignment wrapText="1"/>
    </xf>
    <xf numFmtId="0" fontId="0" fillId="6" borderId="1" xfId="0" applyFill="1" applyBorder="1" applyAlignment="1">
      <alignment wrapText="1"/>
    </xf>
    <xf numFmtId="0" fontId="0" fillId="6" borderId="16" xfId="0" applyFill="1" applyBorder="1" applyAlignment="1">
      <alignment wrapText="1"/>
    </xf>
    <xf numFmtId="0" fontId="2" fillId="5" borderId="0" xfId="0" applyFont="1" applyFill="1" applyAlignment="1">
      <alignment horizontal="center" wrapText="1"/>
    </xf>
    <xf numFmtId="0" fontId="1" fillId="5" borderId="9" xfId="0" applyFont="1" applyFill="1" applyBorder="1" applyAlignment="1">
      <alignment horizontal="center" wrapText="1"/>
    </xf>
    <xf numFmtId="0" fontId="1" fillId="5" borderId="4" xfId="0" applyFont="1" applyFill="1" applyBorder="1" applyAlignment="1">
      <alignment horizontal="center" wrapText="1"/>
    </xf>
    <xf numFmtId="0" fontId="1" fillId="5" borderId="5" xfId="0" applyFont="1" applyFill="1" applyBorder="1" applyAlignment="1">
      <alignment horizontal="center" wrapText="1"/>
    </xf>
    <xf numFmtId="0" fontId="3" fillId="6" borderId="5" xfId="0" applyFont="1" applyFill="1" applyBorder="1" applyAlignment="1">
      <alignment wrapText="1"/>
    </xf>
    <xf numFmtId="0" fontId="3" fillId="6" borderId="7" xfId="0" applyFont="1" applyFill="1" applyBorder="1" applyAlignment="1">
      <alignment wrapText="1"/>
    </xf>
  </cellXfs>
  <cellStyles count="1">
    <cellStyle name="Normal" xfId="0" builtinId="0"/>
  </cellStyles>
  <dxfs count="9">
    <dxf>
      <fill>
        <patternFill>
          <bgColor rgb="FFFFF2CC"/>
        </patternFill>
      </fill>
    </dxf>
    <dxf>
      <fill>
        <patternFill>
          <bgColor rgb="FFF4CCCC"/>
        </patternFill>
      </fill>
    </dxf>
    <dxf>
      <fill>
        <patternFill>
          <bgColor rgb="FFD9EAD3"/>
        </patternFill>
      </fill>
    </dxf>
    <dxf>
      <fill>
        <patternFill patternType="solid">
          <bgColor rgb="FFF4CCCC"/>
        </patternFill>
      </fill>
    </dxf>
    <dxf>
      <fill>
        <patternFill patternType="solid">
          <bgColor rgb="FFE2F0D9"/>
        </patternFill>
      </fill>
    </dxf>
    <dxf>
      <fill>
        <patternFill>
          <bgColor rgb="FFF4CCCC"/>
        </patternFill>
      </fill>
    </dxf>
    <dxf>
      <fill>
        <patternFill>
          <bgColor rgb="FFD9EAD3"/>
        </patternFill>
      </fill>
    </dxf>
    <dxf>
      <fill>
        <patternFill>
          <bgColor rgb="FFF4CCCC"/>
        </patternFill>
      </fill>
    </dxf>
    <dxf>
      <fill>
        <patternFill>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317500</xdr:colOff>
      <xdr:row>1</xdr:row>
      <xdr:rowOff>139700</xdr:rowOff>
    </xdr:from>
    <xdr:to>
      <xdr:col>11</xdr:col>
      <xdr:colOff>228600</xdr:colOff>
      <xdr:row>17</xdr:row>
      <xdr:rowOff>84904</xdr:rowOff>
    </xdr:to>
    <xdr:pic>
      <xdr:nvPicPr>
        <xdr:cNvPr id="2" name="Graphic 1">
          <a:extLst>
            <a:ext uri="{FF2B5EF4-FFF2-40B4-BE49-F238E27FC236}">
              <a16:creationId xmlns:a16="http://schemas.microsoft.com/office/drawing/2014/main" id="{3E1D4FC3-37CD-5BE1-5572-9074D44C185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960100" y="317500"/>
          <a:ext cx="1257300" cy="30059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588010</xdr:colOff>
      <xdr:row>2</xdr:row>
      <xdr:rowOff>38099</xdr:rowOff>
    </xdr:from>
    <xdr:to>
      <xdr:col>15</xdr:col>
      <xdr:colOff>38100</xdr:colOff>
      <xdr:row>20</xdr:row>
      <xdr:rowOff>107156</xdr:rowOff>
    </xdr:to>
    <xdr:pic>
      <xdr:nvPicPr>
        <xdr:cNvPr id="2" name="Graphic 1">
          <a:extLst>
            <a:ext uri="{FF2B5EF4-FFF2-40B4-BE49-F238E27FC236}">
              <a16:creationId xmlns:a16="http://schemas.microsoft.com/office/drawing/2014/main" id="{80B0896D-EAB9-A841-9AAD-A9DCBAAD18B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4268291" y="371474"/>
          <a:ext cx="1450340" cy="33432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50800</xdr:colOff>
      <xdr:row>1</xdr:row>
      <xdr:rowOff>152399</xdr:rowOff>
    </xdr:from>
    <xdr:to>
      <xdr:col>15</xdr:col>
      <xdr:colOff>279400</xdr:colOff>
      <xdr:row>20</xdr:row>
      <xdr:rowOff>120070</xdr:rowOff>
    </xdr:to>
    <xdr:pic>
      <xdr:nvPicPr>
        <xdr:cNvPr id="2" name="Graphic 1">
          <a:extLst>
            <a:ext uri="{FF2B5EF4-FFF2-40B4-BE49-F238E27FC236}">
              <a16:creationId xmlns:a16="http://schemas.microsoft.com/office/drawing/2014/main" id="{EE0EDFAB-4C14-B741-9C13-4016177B537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7780000" y="330199"/>
          <a:ext cx="1574800" cy="37649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88900</xdr:colOff>
      <xdr:row>1</xdr:row>
      <xdr:rowOff>127000</xdr:rowOff>
    </xdr:from>
    <xdr:to>
      <xdr:col>14</xdr:col>
      <xdr:colOff>266700</xdr:colOff>
      <xdr:row>19</xdr:row>
      <xdr:rowOff>163720</xdr:rowOff>
    </xdr:to>
    <xdr:pic>
      <xdr:nvPicPr>
        <xdr:cNvPr id="2" name="Graphic 1">
          <a:extLst>
            <a:ext uri="{FF2B5EF4-FFF2-40B4-BE49-F238E27FC236}">
              <a16:creationId xmlns:a16="http://schemas.microsoft.com/office/drawing/2014/main" id="{58ABA7CF-10C5-864F-AE23-B69EE29BF0A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865100" y="304800"/>
          <a:ext cx="1524000" cy="36435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1</xdr:row>
      <xdr:rowOff>139700</xdr:rowOff>
    </xdr:from>
    <xdr:to>
      <xdr:col>12</xdr:col>
      <xdr:colOff>19014</xdr:colOff>
      <xdr:row>19</xdr:row>
      <xdr:rowOff>152400</xdr:rowOff>
    </xdr:to>
    <xdr:pic>
      <xdr:nvPicPr>
        <xdr:cNvPr id="2" name="Graphic 1">
          <a:extLst>
            <a:ext uri="{FF2B5EF4-FFF2-40B4-BE49-F238E27FC236}">
              <a16:creationId xmlns:a16="http://schemas.microsoft.com/office/drawing/2014/main" id="{71AEA310-CC23-954E-A0BF-F82E92622F4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239500" y="317500"/>
          <a:ext cx="1365214" cy="32639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635000</xdr:colOff>
      <xdr:row>1</xdr:row>
      <xdr:rowOff>139699</xdr:rowOff>
    </xdr:from>
    <xdr:to>
      <xdr:col>13</xdr:col>
      <xdr:colOff>393700</xdr:colOff>
      <xdr:row>24</xdr:row>
      <xdr:rowOff>8972</xdr:rowOff>
    </xdr:to>
    <xdr:pic>
      <xdr:nvPicPr>
        <xdr:cNvPr id="2" name="Graphic 1">
          <a:extLst>
            <a:ext uri="{FF2B5EF4-FFF2-40B4-BE49-F238E27FC236}">
              <a16:creationId xmlns:a16="http://schemas.microsoft.com/office/drawing/2014/main" id="{89AE0273-3540-C447-A944-C1BC7E40A8A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649200" y="317499"/>
          <a:ext cx="1778000" cy="4250773"/>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
  <sheetViews>
    <sheetView workbookViewId="0"/>
  </sheetViews>
  <sheetFormatPr defaultColWidth="8.75" defaultRowHeight="13.9"/>
  <cols>
    <col min="1" max="5" width="22" customWidth="1"/>
  </cols>
  <sheetData>
    <row r="1" spans="1:7">
      <c r="A1" s="51" t="s">
        <v>0</v>
      </c>
      <c r="B1" s="51" t="s">
        <v>1</v>
      </c>
      <c r="D1" s="51" t="s">
        <v>2</v>
      </c>
      <c r="E1" s="51" t="s">
        <v>3</v>
      </c>
      <c r="G1" t="s">
        <v>4</v>
      </c>
    </row>
    <row r="2" spans="1:7">
      <c r="A2" t="s">
        <v>5</v>
      </c>
      <c r="B2">
        <v>40000</v>
      </c>
      <c r="D2" t="s">
        <v>6</v>
      </c>
      <c r="E2">
        <v>6</v>
      </c>
      <c r="G2" t="str">
        <f>IF(OR('1. Data Sheet - COMPLETE FIRST'!G24="",'1. Data Sheet - COMPLETE FIRST'!G24=0),"",'1. Data Sheet - COMPLETE FIRST'!G24)</f>
        <v/>
      </c>
    </row>
    <row r="3" spans="1:7">
      <c r="A3" t="s">
        <v>7</v>
      </c>
      <c r="B3">
        <v>50000</v>
      </c>
      <c r="D3" t="s">
        <v>8</v>
      </c>
      <c r="E3">
        <v>9</v>
      </c>
      <c r="G3" t="str">
        <f>IF(OR('1. Data Sheet - COMPLETE FIRST'!G25="",'1. Data Sheet - COMPLETE FIRST'!G25=0),"",'1. Data Sheet - COMPLETE FIRST'!G25)</f>
        <v/>
      </c>
    </row>
    <row r="4" spans="1:7">
      <c r="A4" t="s">
        <v>9</v>
      </c>
      <c r="B4">
        <v>0.1</v>
      </c>
      <c r="G4" t="str">
        <f>IF(OR('1. Data Sheet - COMPLETE FIRST'!G26="",'1. Data Sheet - COMPLETE FIRST'!G26=0),"",'1. Data Sheet - COMPLETE FIRST'!G26)</f>
        <v/>
      </c>
    </row>
    <row r="5" spans="1:7">
      <c r="A5" t="s">
        <v>10</v>
      </c>
      <c r="B5">
        <v>150000</v>
      </c>
      <c r="G5" t="str">
        <f>IF(OR('1. Data Sheet - COMPLETE FIRST'!G27="",'1. Data Sheet - COMPLETE FIRST'!G27=0),"",'1. Data Sheet - COMPLETE FIRST'!G27)</f>
        <v/>
      </c>
    </row>
    <row r="6" spans="1:7">
      <c r="A6" t="s">
        <v>11</v>
      </c>
      <c r="B6">
        <v>52</v>
      </c>
      <c r="G6" t="str">
        <f>IF(OR('1. Data Sheet - COMPLETE FIRST'!G28="",'1. Data Sheet - COMPLETE FIRST'!G28=0),"",'1. Data Sheet - COMPLETE FIRST'!G28)</f>
        <v/>
      </c>
    </row>
    <row r="7" spans="1:7">
      <c r="A7" t="s">
        <v>12</v>
      </c>
      <c r="B7">
        <v>6</v>
      </c>
      <c r="G7" t="str">
        <f>IF(OR('1. Data Sheet - COMPLETE FIRST'!G29="",'1. Data Sheet - COMPLETE FIRST'!G29=0),"",'1. Data Sheet - COMPLETE FIRST'!G29)</f>
        <v/>
      </c>
    </row>
    <row r="8" spans="1:7">
      <c r="A8" t="s">
        <v>13</v>
      </c>
      <c r="B8">
        <v>9</v>
      </c>
      <c r="G8" t="str">
        <f>IF(OR('1. Data Sheet - COMPLETE FIRST'!G30="",'1. Data Sheet - COMPLETE FIRST'!G30=0),"",'1. Data Sheet - COMPLETE FIRST'!G30)</f>
        <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I17"/>
  <sheetViews>
    <sheetView showGridLines="0" tabSelected="1" workbookViewId="0">
      <selection activeCell="D30" sqref="D30"/>
    </sheetView>
  </sheetViews>
  <sheetFormatPr defaultColWidth="8.75" defaultRowHeight="13.9"/>
  <cols>
    <col min="3" max="3" width="8" customWidth="1"/>
    <col min="4" max="6" width="16" customWidth="1"/>
    <col min="7" max="9" width="22" customWidth="1"/>
  </cols>
  <sheetData>
    <row r="3" spans="3:9" ht="17.45">
      <c r="C3" s="44" t="s">
        <v>14</v>
      </c>
      <c r="D3" s="44"/>
      <c r="E3" s="44"/>
      <c r="F3" s="44"/>
      <c r="G3" s="44"/>
      <c r="H3" s="44"/>
      <c r="I3" s="44"/>
    </row>
    <row r="5" spans="3:9">
      <c r="C5" s="52" t="s">
        <v>15</v>
      </c>
      <c r="D5" s="52"/>
      <c r="E5" s="52"/>
      <c r="F5" s="52"/>
      <c r="G5" s="52"/>
      <c r="H5" s="52"/>
      <c r="I5" s="52"/>
    </row>
    <row r="7" spans="3:9">
      <c r="C7" s="53" t="s">
        <v>16</v>
      </c>
      <c r="D7" s="54" t="s">
        <v>17</v>
      </c>
      <c r="E7" s="54"/>
      <c r="F7" s="54"/>
      <c r="G7" s="54" t="s">
        <v>18</v>
      </c>
      <c r="H7" s="55"/>
      <c r="I7" s="55"/>
    </row>
    <row r="8" spans="3:9">
      <c r="C8" s="3" t="s">
        <v>19</v>
      </c>
      <c r="D8" s="35" t="s">
        <v>20</v>
      </c>
      <c r="E8" s="35"/>
      <c r="F8" s="35"/>
      <c r="G8" s="35" t="s">
        <v>21</v>
      </c>
      <c r="H8" s="35"/>
      <c r="I8" s="35"/>
    </row>
    <row r="9" spans="3:9">
      <c r="C9" s="3" t="s">
        <v>22</v>
      </c>
      <c r="D9" s="35" t="s">
        <v>23</v>
      </c>
      <c r="E9" s="35"/>
      <c r="F9" s="35"/>
      <c r="G9" s="35" t="s">
        <v>24</v>
      </c>
      <c r="H9" s="35"/>
      <c r="I9" s="35"/>
    </row>
    <row r="10" spans="3:9">
      <c r="C10" s="3" t="s">
        <v>25</v>
      </c>
      <c r="D10" s="35" t="s">
        <v>26</v>
      </c>
      <c r="E10" s="35"/>
      <c r="F10" s="35"/>
      <c r="G10" s="35" t="s">
        <v>27</v>
      </c>
      <c r="H10" s="35"/>
      <c r="I10" s="35"/>
    </row>
    <row r="11" spans="3:9">
      <c r="C11" s="3" t="s">
        <v>28</v>
      </c>
      <c r="D11" s="35" t="s">
        <v>29</v>
      </c>
      <c r="E11" s="35"/>
      <c r="F11" s="35"/>
      <c r="G11" s="35" t="s">
        <v>30</v>
      </c>
      <c r="H11" s="35"/>
      <c r="I11" s="35"/>
    </row>
    <row r="12" spans="3:9">
      <c r="C12" s="3" t="s">
        <v>31</v>
      </c>
      <c r="D12" s="35" t="s">
        <v>32</v>
      </c>
      <c r="E12" s="35"/>
      <c r="F12" s="35"/>
      <c r="G12" s="35" t="s">
        <v>33</v>
      </c>
      <c r="H12" s="35"/>
      <c r="I12" s="35"/>
    </row>
    <row r="13" spans="3:9">
      <c r="C13" s="3" t="s">
        <v>34</v>
      </c>
      <c r="D13" s="35" t="s">
        <v>35</v>
      </c>
      <c r="E13" s="35"/>
      <c r="F13" s="35"/>
      <c r="G13" s="35" t="s">
        <v>36</v>
      </c>
      <c r="H13" s="35"/>
      <c r="I13" s="35"/>
    </row>
    <row r="14" spans="3:9">
      <c r="C14" s="3" t="s">
        <v>37</v>
      </c>
      <c r="D14" s="35" t="s">
        <v>38</v>
      </c>
      <c r="E14" s="35"/>
      <c r="F14" s="35"/>
      <c r="G14" s="35" t="s">
        <v>39</v>
      </c>
      <c r="H14" s="35"/>
      <c r="I14" s="35"/>
    </row>
    <row r="15" spans="3:9">
      <c r="C15" s="3" t="s">
        <v>40</v>
      </c>
      <c r="D15" s="35" t="s">
        <v>41</v>
      </c>
      <c r="E15" s="35"/>
      <c r="F15" s="35"/>
      <c r="G15" s="35" t="s">
        <v>42</v>
      </c>
      <c r="H15" s="35"/>
      <c r="I15" s="35"/>
    </row>
    <row r="16" spans="3:9">
      <c r="C16" s="3" t="s">
        <v>43</v>
      </c>
      <c r="D16" s="35" t="s">
        <v>44</v>
      </c>
      <c r="E16" s="35"/>
      <c r="F16" s="35"/>
      <c r="G16" s="35" t="s">
        <v>45</v>
      </c>
      <c r="H16" s="35"/>
      <c r="I16" s="35"/>
    </row>
    <row r="17" spans="3:9">
      <c r="C17" s="3" t="s">
        <v>46</v>
      </c>
      <c r="D17" s="35" t="s">
        <v>47</v>
      </c>
      <c r="E17" s="35"/>
      <c r="F17" s="35"/>
      <c r="G17" s="35" t="s">
        <v>48</v>
      </c>
      <c r="H17" s="35"/>
      <c r="I17" s="35"/>
    </row>
  </sheetData>
  <mergeCells count="24">
    <mergeCell ref="C3:I3"/>
    <mergeCell ref="C5:I5"/>
    <mergeCell ref="D7:F7"/>
    <mergeCell ref="G7:I7"/>
    <mergeCell ref="D8:F8"/>
    <mergeCell ref="G8:I8"/>
    <mergeCell ref="D9:F9"/>
    <mergeCell ref="G9:I9"/>
    <mergeCell ref="D10:F10"/>
    <mergeCell ref="G10:I10"/>
    <mergeCell ref="D11:F11"/>
    <mergeCell ref="G11:I11"/>
    <mergeCell ref="D12:F12"/>
    <mergeCell ref="G12:I12"/>
    <mergeCell ref="D13:F13"/>
    <mergeCell ref="G13:I13"/>
    <mergeCell ref="D14:F14"/>
    <mergeCell ref="G14:I14"/>
    <mergeCell ref="D15:F15"/>
    <mergeCell ref="G15:I15"/>
    <mergeCell ref="D16:F16"/>
    <mergeCell ref="G16:I16"/>
    <mergeCell ref="D17:F17"/>
    <mergeCell ref="G17:I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L35"/>
  <sheetViews>
    <sheetView showGridLines="0" zoomScale="80" zoomScaleNormal="80" workbookViewId="0">
      <selection activeCell="M26" sqref="M26"/>
    </sheetView>
  </sheetViews>
  <sheetFormatPr defaultColWidth="8.75" defaultRowHeight="13.9"/>
  <cols>
    <col min="3" max="6" width="17" customWidth="1"/>
    <col min="7" max="8" width="18" customWidth="1"/>
    <col min="9" max="9" width="4" customWidth="1"/>
    <col min="10" max="12" width="18" customWidth="1"/>
  </cols>
  <sheetData>
    <row r="3" spans="3:12" ht="17.45">
      <c r="C3" s="56" t="s">
        <v>49</v>
      </c>
      <c r="D3" s="56"/>
      <c r="E3" s="56"/>
      <c r="F3" s="56"/>
      <c r="G3" s="56"/>
      <c r="H3" s="56"/>
      <c r="I3" s="56"/>
      <c r="J3" s="56"/>
      <c r="K3" s="56"/>
      <c r="L3" s="56"/>
    </row>
    <row r="5" spans="3:12" ht="15.6">
      <c r="C5" s="57" t="s">
        <v>50</v>
      </c>
      <c r="D5" s="58"/>
      <c r="E5" s="58"/>
      <c r="F5" s="58"/>
      <c r="G5" s="58"/>
      <c r="H5" s="58"/>
      <c r="I5" s="58"/>
      <c r="J5" s="58"/>
      <c r="K5" s="58"/>
      <c r="L5" s="59"/>
    </row>
    <row r="6" spans="3:12">
      <c r="C6" s="6"/>
      <c r="L6" s="7"/>
    </row>
    <row r="7" spans="3:12">
      <c r="C7" s="6"/>
      <c r="L7" s="7"/>
    </row>
    <row r="8" spans="3:12">
      <c r="C8" s="60" t="s">
        <v>51</v>
      </c>
      <c r="D8" s="61"/>
      <c r="E8" s="61"/>
      <c r="F8" s="61"/>
      <c r="G8" s="62"/>
      <c r="H8" s="62"/>
      <c r="I8" s="62"/>
      <c r="J8" s="62"/>
      <c r="K8" s="62"/>
      <c r="L8" s="63"/>
    </row>
    <row r="9" spans="3:12">
      <c r="C9" s="6"/>
      <c r="L9" s="7"/>
    </row>
    <row r="10" spans="3:12">
      <c r="C10" s="60" t="s">
        <v>52</v>
      </c>
      <c r="D10" s="61"/>
      <c r="E10" s="61"/>
      <c r="F10" s="61"/>
      <c r="G10" s="62"/>
      <c r="H10" s="62"/>
      <c r="I10" s="62"/>
      <c r="J10" s="62"/>
      <c r="K10" s="62"/>
      <c r="L10" s="63"/>
    </row>
    <row r="11" spans="3:12">
      <c r="C11" s="6"/>
      <c r="L11" s="7"/>
    </row>
    <row r="12" spans="3:12">
      <c r="C12" s="60" t="s">
        <v>53</v>
      </c>
      <c r="D12" s="61"/>
      <c r="E12" s="61"/>
      <c r="F12" s="61"/>
      <c r="G12" s="62">
        <v>6</v>
      </c>
      <c r="H12" s="62"/>
      <c r="J12" s="36" t="str">
        <f>IF(OR(G12=6,G12=9),"OK","ERROR: Select 6 or 9 months")</f>
        <v>OK</v>
      </c>
      <c r="K12" s="36"/>
      <c r="L12" s="37"/>
    </row>
    <row r="13" spans="3:12">
      <c r="C13" s="6"/>
      <c r="L13" s="7"/>
    </row>
    <row r="14" spans="3:12">
      <c r="C14" s="60" t="s">
        <v>54</v>
      </c>
      <c r="D14" s="61"/>
      <c r="E14" s="61"/>
      <c r="F14" s="61"/>
      <c r="G14" s="62"/>
      <c r="H14" s="62"/>
      <c r="L14" s="7"/>
    </row>
    <row r="15" spans="3:12">
      <c r="C15" s="6"/>
      <c r="L15" s="7"/>
    </row>
    <row r="16" spans="3:12" ht="28.15" customHeight="1">
      <c r="C16" s="64" t="s">
        <v>55</v>
      </c>
      <c r="D16" s="65"/>
      <c r="E16" s="65"/>
      <c r="F16" s="65"/>
      <c r="G16" s="62"/>
      <c r="H16" s="62"/>
      <c r="L16" s="7"/>
    </row>
    <row r="17" spans="3:12">
      <c r="C17" s="6"/>
      <c r="L17" s="7"/>
    </row>
    <row r="18" spans="3:12">
      <c r="C18" s="60" t="s">
        <v>56</v>
      </c>
      <c r="D18" s="61"/>
      <c r="E18" s="61"/>
      <c r="F18" s="61"/>
      <c r="G18" s="66"/>
      <c r="H18" s="66"/>
      <c r="J18" s="36" t="str">
        <f>IF(G18="","INCOMPLETE",IF(AND(G18&gt;=Lists!$B$2,G18&lt;=Lists!$B$3),"OK","ERROR: Funding request must be €40,000–€50,000"))</f>
        <v>INCOMPLETE</v>
      </c>
      <c r="K18" s="36"/>
      <c r="L18" s="37"/>
    </row>
    <row r="19" spans="3:12">
      <c r="C19" s="6"/>
      <c r="L19" s="7"/>
    </row>
    <row r="20" spans="3:12">
      <c r="C20" s="6"/>
      <c r="L20" s="7"/>
    </row>
    <row r="21" spans="3:12" ht="14.45">
      <c r="C21" s="67" t="s">
        <v>57</v>
      </c>
      <c r="D21" s="68"/>
      <c r="E21" s="68"/>
      <c r="F21" s="68"/>
      <c r="G21" s="68"/>
      <c r="H21" s="68"/>
      <c r="I21" s="68"/>
      <c r="J21" s="68"/>
      <c r="K21" s="68"/>
      <c r="L21" s="69"/>
    </row>
    <row r="22" spans="3:12">
      <c r="C22" s="38" t="s">
        <v>58</v>
      </c>
      <c r="D22" s="38"/>
      <c r="E22" s="38"/>
      <c r="F22" s="38"/>
      <c r="G22" s="38"/>
      <c r="H22" s="38"/>
      <c r="I22" s="38"/>
      <c r="J22" s="38"/>
    </row>
    <row r="23" spans="3:12">
      <c r="C23" s="27" t="s">
        <v>59</v>
      </c>
      <c r="D23" s="27"/>
      <c r="E23" s="27"/>
      <c r="F23" s="27"/>
      <c r="G23" s="27" t="s">
        <v>60</v>
      </c>
      <c r="H23" s="27"/>
      <c r="I23" s="27"/>
      <c r="J23" s="27" t="s">
        <v>61</v>
      </c>
    </row>
    <row r="24" spans="3:12">
      <c r="C24" s="2" t="s">
        <v>62</v>
      </c>
      <c r="D24" s="2"/>
      <c r="E24" s="2"/>
      <c r="F24" s="2"/>
      <c r="G24" s="32" t="str">
        <f>IF(OR(G10="",G10=0),"",G10)</f>
        <v/>
      </c>
      <c r="H24" s="32"/>
      <c r="I24" s="32"/>
      <c r="J24" s="2" t="s">
        <v>62</v>
      </c>
    </row>
    <row r="25" spans="3:12" ht="27.6">
      <c r="C25" s="2" t="s">
        <v>63</v>
      </c>
      <c r="D25" s="2"/>
      <c r="E25" s="2"/>
      <c r="F25" s="2"/>
      <c r="G25" s="31"/>
      <c r="H25" s="31"/>
      <c r="I25" s="31"/>
      <c r="J25" s="2" t="s">
        <v>64</v>
      </c>
    </row>
    <row r="26" spans="3:12" ht="27.6">
      <c r="C26" s="2" t="s">
        <v>65</v>
      </c>
      <c r="D26" s="2"/>
      <c r="E26" s="2"/>
      <c r="F26" s="2"/>
      <c r="G26" s="31"/>
      <c r="H26" s="31"/>
      <c r="I26" s="31"/>
      <c r="J26" s="2" t="s">
        <v>64</v>
      </c>
    </row>
    <row r="27" spans="3:12" ht="27.6">
      <c r="C27" s="2" t="s">
        <v>66</v>
      </c>
      <c r="D27" s="2"/>
      <c r="E27" s="2"/>
      <c r="F27" s="2"/>
      <c r="G27" s="31"/>
      <c r="H27" s="31"/>
      <c r="I27" s="31"/>
      <c r="J27" s="2" t="s">
        <v>64</v>
      </c>
    </row>
    <row r="28" spans="3:12" ht="27.6">
      <c r="C28" s="2" t="s">
        <v>67</v>
      </c>
      <c r="D28" s="2"/>
      <c r="E28" s="2"/>
      <c r="F28" s="2"/>
      <c r="G28" s="31"/>
      <c r="H28" s="31"/>
      <c r="I28" s="31"/>
      <c r="J28" s="2" t="s">
        <v>64</v>
      </c>
    </row>
    <row r="29" spans="3:12" ht="27.6">
      <c r="C29" s="2" t="s">
        <v>68</v>
      </c>
      <c r="D29" s="2"/>
      <c r="E29" s="2"/>
      <c r="F29" s="2"/>
      <c r="G29" s="31"/>
      <c r="H29" s="31"/>
      <c r="I29" s="31"/>
      <c r="J29" s="2" t="s">
        <v>64</v>
      </c>
    </row>
    <row r="30" spans="3:12" ht="27.6">
      <c r="C30" s="2" t="s">
        <v>69</v>
      </c>
      <c r="D30" s="2"/>
      <c r="E30" s="2"/>
      <c r="F30" s="2"/>
      <c r="G30" s="31"/>
      <c r="H30" s="31"/>
      <c r="I30" s="31"/>
      <c r="J30" s="2" t="s">
        <v>64</v>
      </c>
    </row>
    <row r="31" spans="3:12">
      <c r="C31" s="2"/>
      <c r="D31" s="2"/>
      <c r="E31" s="2"/>
      <c r="F31" s="2"/>
      <c r="G31" s="2"/>
      <c r="H31" s="2"/>
      <c r="I31" s="2"/>
      <c r="J31" s="2"/>
    </row>
    <row r="32" spans="3:12" ht="45.4" customHeight="1">
      <c r="C32" s="39" t="s">
        <v>70</v>
      </c>
      <c r="D32" s="39"/>
      <c r="E32" s="39"/>
      <c r="F32" s="39"/>
      <c r="G32" s="39"/>
      <c r="H32" s="39"/>
      <c r="I32" s="39"/>
      <c r="J32" s="39"/>
    </row>
    <row r="33" spans="3:10" ht="45.4" customHeight="1">
      <c r="C33" s="39"/>
      <c r="D33" s="39"/>
      <c r="E33" s="39"/>
      <c r="F33" s="39"/>
      <c r="G33" s="39"/>
      <c r="H33" s="39"/>
      <c r="I33" s="39"/>
      <c r="J33" s="39"/>
    </row>
    <row r="34" spans="3:10" ht="45.4" customHeight="1">
      <c r="C34" s="39" t="s">
        <v>71</v>
      </c>
      <c r="D34" s="39"/>
      <c r="E34" s="39"/>
      <c r="F34" s="39"/>
      <c r="G34" s="39"/>
      <c r="H34" s="39"/>
      <c r="I34" s="39"/>
      <c r="J34" s="39"/>
    </row>
    <row r="35" spans="3:10" ht="45.4" customHeight="1">
      <c r="C35" s="39"/>
      <c r="D35" s="39"/>
      <c r="E35" s="39"/>
      <c r="F35" s="39"/>
      <c r="G35" s="39"/>
      <c r="H35" s="39"/>
      <c r="I35" s="39"/>
      <c r="J35" s="39"/>
    </row>
  </sheetData>
  <mergeCells count="20">
    <mergeCell ref="C3:L3"/>
    <mergeCell ref="C5:L5"/>
    <mergeCell ref="C8:F8"/>
    <mergeCell ref="C10:F10"/>
    <mergeCell ref="C12:F12"/>
    <mergeCell ref="G8:L8"/>
    <mergeCell ref="G10:L10"/>
    <mergeCell ref="G12:H12"/>
    <mergeCell ref="J12:L12"/>
    <mergeCell ref="J18:L18"/>
    <mergeCell ref="C22:J22"/>
    <mergeCell ref="C32:J33"/>
    <mergeCell ref="C34:J35"/>
    <mergeCell ref="C21:L21"/>
    <mergeCell ref="C14:F14"/>
    <mergeCell ref="C16:F16"/>
    <mergeCell ref="C18:F18"/>
    <mergeCell ref="G14:H14"/>
    <mergeCell ref="G16:H16"/>
    <mergeCell ref="G18:H18"/>
  </mergeCells>
  <dataValidations count="1">
    <dataValidation type="decimal" allowBlank="1" showErrorMessage="1" errorTitle="Invalid funding request" error="Enter a WEEE Future Fund funding request between €40,000 and €50,000." sqref="G18:H18" xr:uid="{00000000-0002-0000-0200-000000000000}">
      <formula1>40000</formula1>
      <formula2>50000</formula2>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DABBA0E2-A857-2440-B969-0E8C8A484B31}">
          <x14:formula1>
            <xm:f>Lists!$E$2:$E$3</xm:f>
          </x14:formula1>
          <xm:sqref>G12:H12</xm:sqref>
        </x14:dataValidation>
        <x14:dataValidation type="list" allowBlank="1" showInputMessage="1" showErrorMessage="1" xr:uid="{969639BC-DD7F-C245-906C-E5B38ED325AC}">
          <x14:formula1>
            <xm:f>Lists!$D$2:$D$3</xm:f>
          </x14:formula1>
          <xm:sqref>G14:H14 G16:H16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L90"/>
  <sheetViews>
    <sheetView showGridLines="0" zoomScale="80" zoomScaleNormal="80" workbookViewId="0">
      <selection activeCell="L86" sqref="L86"/>
    </sheetView>
  </sheetViews>
  <sheetFormatPr defaultColWidth="8.75" defaultRowHeight="13.9"/>
  <cols>
    <col min="2" max="2" width="22" customWidth="1"/>
    <col min="3" max="3" width="20" customWidth="1"/>
    <col min="4" max="4" width="24" customWidth="1"/>
    <col min="5" max="5" width="18" customWidth="1"/>
    <col min="6" max="6" width="17" customWidth="1"/>
    <col min="7" max="8" width="16" customWidth="1"/>
    <col min="9" max="10" width="18" customWidth="1"/>
    <col min="11" max="11" width="20" customWidth="1"/>
    <col min="12" max="12" width="26" customWidth="1"/>
  </cols>
  <sheetData>
    <row r="3" spans="2:12" ht="16.899999999999999">
      <c r="C3" s="70" t="str">
        <f>IF('1. Data Sheet - COMPLETE FIRST'!G8="","PROJECT TITLE - COMPLETE DATA SHEET",'1. Data Sheet - COMPLETE FIRST'!G8)</f>
        <v>PROJECT TITLE - COMPLETE DATA SHEET</v>
      </c>
      <c r="D3" s="70"/>
      <c r="E3" s="70"/>
      <c r="F3" s="70"/>
      <c r="G3" s="70"/>
      <c r="H3" s="70"/>
      <c r="I3" s="70"/>
      <c r="J3" s="70"/>
      <c r="K3" s="70"/>
      <c r="L3" s="70"/>
    </row>
    <row r="4" spans="2:12" ht="15.6">
      <c r="C4" s="71" t="s">
        <v>72</v>
      </c>
      <c r="D4" s="71"/>
      <c r="E4" s="71"/>
      <c r="F4" s="71"/>
      <c r="G4" s="71"/>
      <c r="H4" s="71"/>
      <c r="I4" s="71"/>
      <c r="J4" s="71"/>
      <c r="K4" s="71"/>
      <c r="L4" s="71"/>
    </row>
    <row r="5" spans="2:12">
      <c r="C5" s="2"/>
      <c r="D5" s="2"/>
      <c r="E5" s="2"/>
      <c r="F5" s="2"/>
      <c r="G5" s="2"/>
      <c r="H5" s="2"/>
      <c r="I5" s="2"/>
      <c r="J5" s="2"/>
      <c r="K5" s="2"/>
      <c r="L5" s="2"/>
    </row>
    <row r="6" spans="2:12">
      <c r="C6" s="72" t="s">
        <v>62</v>
      </c>
      <c r="D6" s="73"/>
      <c r="E6" s="73"/>
      <c r="F6" s="73"/>
      <c r="G6" s="73" t="s">
        <v>73</v>
      </c>
      <c r="H6" s="73"/>
      <c r="I6" s="73" t="s">
        <v>74</v>
      </c>
      <c r="J6" s="73"/>
      <c r="K6" s="73" t="s">
        <v>75</v>
      </c>
      <c r="L6" s="8"/>
    </row>
    <row r="7" spans="2:12">
      <c r="C7" s="74">
        <f>'1. Data Sheet - COMPLETE FIRST'!G10</f>
        <v>0</v>
      </c>
      <c r="D7" s="75"/>
      <c r="E7" s="75"/>
      <c r="F7" s="76">
        <f>'1. Data Sheet - COMPLETE FIRST'!G12</f>
        <v>6</v>
      </c>
      <c r="G7" s="76"/>
      <c r="H7" s="77">
        <f>'1. Data Sheet - COMPLETE FIRST'!G18</f>
        <v>0</v>
      </c>
      <c r="I7" s="77"/>
      <c r="J7" s="76">
        <f>'1. Data Sheet - COMPLETE FIRST'!G16</f>
        <v>0</v>
      </c>
      <c r="K7" s="76"/>
      <c r="L7" s="9"/>
    </row>
    <row r="8" spans="2:12">
      <c r="C8" s="10" t="s">
        <v>76</v>
      </c>
      <c r="D8" s="2"/>
      <c r="E8" s="2"/>
      <c r="F8" s="2"/>
      <c r="G8" s="2"/>
      <c r="H8" s="2"/>
      <c r="I8" s="2"/>
      <c r="J8" s="2"/>
      <c r="K8" s="2"/>
      <c r="L8" s="9"/>
    </row>
    <row r="9" spans="2:12">
      <c r="C9" s="10"/>
      <c r="D9" s="2"/>
      <c r="E9" s="2"/>
      <c r="F9" s="2"/>
      <c r="G9" s="2"/>
      <c r="H9" s="2"/>
      <c r="I9" s="2"/>
      <c r="J9" s="2"/>
      <c r="K9" s="2"/>
      <c r="L9" s="9"/>
    </row>
    <row r="10" spans="2:12">
      <c r="C10" s="10"/>
      <c r="D10" s="2"/>
      <c r="E10" s="2"/>
      <c r="F10" s="2"/>
      <c r="G10" s="2"/>
      <c r="H10" s="2"/>
      <c r="I10" s="2"/>
      <c r="J10" s="2"/>
      <c r="K10" s="2"/>
      <c r="L10" s="9"/>
    </row>
    <row r="11" spans="2:12">
      <c r="B11" s="40" t="s">
        <v>77</v>
      </c>
      <c r="C11" s="41" t="s">
        <v>77</v>
      </c>
      <c r="D11" s="42"/>
      <c r="E11" s="42"/>
      <c r="F11" s="42"/>
      <c r="G11" s="42"/>
      <c r="H11" s="42"/>
      <c r="I11" s="42"/>
      <c r="J11" s="42"/>
      <c r="K11" s="42"/>
      <c r="L11" s="43"/>
    </row>
    <row r="12" spans="2:12" ht="27.6">
      <c r="B12" s="74" t="s">
        <v>78</v>
      </c>
      <c r="C12" s="74" t="s">
        <v>79</v>
      </c>
      <c r="D12" s="75" t="s">
        <v>80</v>
      </c>
      <c r="E12" s="75" t="s">
        <v>81</v>
      </c>
      <c r="F12" s="75" t="s">
        <v>82</v>
      </c>
      <c r="G12" s="75" t="s">
        <v>83</v>
      </c>
      <c r="H12" s="75" t="s">
        <v>84</v>
      </c>
      <c r="I12" s="75" t="s">
        <v>85</v>
      </c>
      <c r="J12" s="75" t="s">
        <v>86</v>
      </c>
      <c r="K12" s="75" t="s">
        <v>87</v>
      </c>
      <c r="L12" s="78" t="s">
        <v>88</v>
      </c>
    </row>
    <row r="13" spans="2:12">
      <c r="B13" s="31"/>
      <c r="C13" s="79"/>
      <c r="D13" s="31"/>
      <c r="E13" s="80"/>
      <c r="F13" s="81"/>
      <c r="G13" s="31"/>
      <c r="H13" s="31"/>
      <c r="I13" s="82">
        <f>IFERROR(((MIN(E13,Lists!$B$5)*(1+F13))/Lists!$B$6)/G13,0)</f>
        <v>0</v>
      </c>
      <c r="J13" s="82">
        <f t="shared" ref="J13:J18" si="0">IF(OR(C13&lt;&gt;"",D13&lt;&gt;"",E13&gt;0),I13*H13,0)</f>
        <v>0</v>
      </c>
      <c r="K13" s="32" t="str">
        <f>IF(AND(C13="",D13="",E13="",F13="",G13="",H13=""),"",IF(E13&lt;0,"ERROR: Salary cannot be negative",IF(E13&gt;Lists!$B$5,"ERROR: Salary exceeds €150,000 cap",IF(F13&lt;0,"ERROR: PRSI cannot be negative",IF(G13&lt;=0,"ERROR: Weekly hours must be greater than zero",IF(H13&lt;0,"ERROR: Project hours cannot be negative","OK"))))))</f>
        <v/>
      </c>
      <c r="L13" s="83"/>
    </row>
    <row r="14" spans="2:12">
      <c r="B14" s="31"/>
      <c r="C14" s="79"/>
      <c r="D14" s="31"/>
      <c r="E14" s="80"/>
      <c r="F14" s="81"/>
      <c r="G14" s="31"/>
      <c r="H14" s="31"/>
      <c r="I14" s="82">
        <f>IFERROR(((MIN(E14,Lists!$B$5)*(1+F14))/Lists!$B$6)/G14,0)</f>
        <v>0</v>
      </c>
      <c r="J14" s="82">
        <f t="shared" si="0"/>
        <v>0</v>
      </c>
      <c r="K14" s="32" t="str">
        <f>IF(AND(C14="",D14="",E14="",F14="",G14="",H14=""),"",IF(E14&lt;0,"ERROR: Salary cannot be negative",IF(E14&gt;Lists!$B$5,"ERROR: Salary exceeds €150,000 cap",IF(F14&lt;0,"ERROR: PRSI cannot be negative",IF(G14&lt;=0,"ERROR: Weekly hours must be greater than zero",IF(H14&lt;0,"ERROR: Project hours cannot be negative","OK"))))))</f>
        <v/>
      </c>
      <c r="L14" s="83"/>
    </row>
    <row r="15" spans="2:12">
      <c r="B15" s="31"/>
      <c r="C15" s="79"/>
      <c r="D15" s="31"/>
      <c r="E15" s="80"/>
      <c r="F15" s="81"/>
      <c r="G15" s="31"/>
      <c r="H15" s="31"/>
      <c r="I15" s="82">
        <f>IFERROR(((MIN(E15,Lists!$B$5)*(1+F15))/Lists!$B$6)/G15,0)</f>
        <v>0</v>
      </c>
      <c r="J15" s="82">
        <f t="shared" si="0"/>
        <v>0</v>
      </c>
      <c r="K15" s="32" t="str">
        <f>IF(AND(C15="",D15="",E15="",F15="",G15="",H15=""),"",IF(E15&lt;0,"ERROR: Salary cannot be negative",IF(E15&gt;Lists!$B$5,"ERROR: Salary exceeds €150,000 cap",IF(F15&lt;0,"ERROR: PRSI cannot be negative",IF(G15&lt;=0,"ERROR: Weekly hours must be greater than zero",IF(H15&lt;0,"ERROR: Project hours cannot be negative","OK"))))))</f>
        <v/>
      </c>
      <c r="L15" s="83"/>
    </row>
    <row r="16" spans="2:12">
      <c r="B16" s="31"/>
      <c r="C16" s="79"/>
      <c r="D16" s="31"/>
      <c r="E16" s="80"/>
      <c r="F16" s="81"/>
      <c r="G16" s="31"/>
      <c r="H16" s="31"/>
      <c r="I16" s="82">
        <f>IFERROR(((MIN(E16,Lists!$B$5)*(1+F16))/Lists!$B$6)/G16,0)</f>
        <v>0</v>
      </c>
      <c r="J16" s="82">
        <f t="shared" si="0"/>
        <v>0</v>
      </c>
      <c r="K16" s="32" t="str">
        <f>IF(AND(C16="",D16="",E16="",F16="",G16="",H16=""),"",IF(E16&lt;0,"ERROR: Salary cannot be negative",IF(E16&gt;Lists!$B$5,"ERROR: Salary exceeds €150,000 cap",IF(F16&lt;0,"ERROR: PRSI cannot be negative",IF(G16&lt;=0,"ERROR: Weekly hours must be greater than zero",IF(H16&lt;0,"ERROR: Project hours cannot be negative","OK"))))))</f>
        <v/>
      </c>
      <c r="L16" s="83"/>
    </row>
    <row r="17" spans="2:12">
      <c r="B17" s="31"/>
      <c r="C17" s="79"/>
      <c r="D17" s="31"/>
      <c r="E17" s="80"/>
      <c r="F17" s="81"/>
      <c r="G17" s="31"/>
      <c r="H17" s="31"/>
      <c r="I17" s="82">
        <f>IFERROR(((MIN(E17,Lists!$B$5)*(1+F17))/Lists!$B$6)/G17,0)</f>
        <v>0</v>
      </c>
      <c r="J17" s="82">
        <f t="shared" si="0"/>
        <v>0</v>
      </c>
      <c r="K17" s="32" t="str">
        <f>IF(AND(C17="",D17="",E17="",F17="",G17="",H17=""),"",IF(E17&lt;0,"ERROR: Salary cannot be negative",IF(E17&gt;Lists!$B$5,"ERROR: Salary exceeds €150,000 cap",IF(F17&lt;0,"ERROR: PRSI cannot be negative",IF(G17&lt;=0,"ERROR: Weekly hours must be greater than zero",IF(H17&lt;0,"ERROR: Project hours cannot be negative","OK"))))))</f>
        <v/>
      </c>
      <c r="L17" s="83"/>
    </row>
    <row r="18" spans="2:12">
      <c r="B18" s="31"/>
      <c r="C18" s="79"/>
      <c r="D18" s="31"/>
      <c r="E18" s="80"/>
      <c r="F18" s="81"/>
      <c r="G18" s="31"/>
      <c r="H18" s="31"/>
      <c r="I18" s="82">
        <f>IFERROR(((MIN(E18,Lists!$B$5)*(1+F18))/Lists!$B$6)/G18,0)</f>
        <v>0</v>
      </c>
      <c r="J18" s="82">
        <f t="shared" si="0"/>
        <v>0</v>
      </c>
      <c r="K18" s="32" t="str">
        <f>IF(AND(C18="",D18="",E18="",F18="",G18="",H18=""),"",IF(E18&lt;0,"ERROR: Salary cannot be negative",IF(E18&gt;Lists!$B$5,"ERROR: Salary exceeds €150,000 cap",IF(F18&lt;0,"ERROR: PRSI cannot be negative",IF(G18&lt;=0,"ERROR: Weekly hours must be greater than zero",IF(H18&lt;0,"ERROR: Project hours cannot be negative","OK"))))))</f>
        <v/>
      </c>
      <c r="L18" s="83"/>
    </row>
    <row r="19" spans="2:12">
      <c r="B19" s="2"/>
      <c r="C19" s="84" t="s">
        <v>89</v>
      </c>
      <c r="D19" s="85"/>
      <c r="E19" s="85"/>
      <c r="F19" s="85"/>
      <c r="G19" s="85"/>
      <c r="H19" s="85"/>
      <c r="I19" s="85"/>
      <c r="J19" s="86">
        <f>SUM(J13:J18)</f>
        <v>0</v>
      </c>
      <c r="K19" s="2"/>
      <c r="L19" s="9"/>
    </row>
    <row r="20" spans="2:12">
      <c r="B20" s="2"/>
      <c r="C20" s="10"/>
      <c r="D20" s="2"/>
      <c r="E20" s="2"/>
      <c r="F20" s="2"/>
      <c r="G20" s="2"/>
      <c r="H20" s="2"/>
      <c r="I20" s="2"/>
      <c r="J20" s="2"/>
      <c r="K20" s="2"/>
      <c r="L20" s="9"/>
    </row>
    <row r="21" spans="2:12">
      <c r="B21" s="42" t="s">
        <v>90</v>
      </c>
      <c r="C21" s="41" t="s">
        <v>90</v>
      </c>
      <c r="D21" s="42"/>
      <c r="E21" s="42"/>
      <c r="F21" s="42"/>
      <c r="G21" s="42"/>
      <c r="H21" s="42"/>
      <c r="I21" s="42"/>
      <c r="J21" s="42"/>
      <c r="K21" s="42"/>
      <c r="L21" s="43"/>
    </row>
    <row r="22" spans="2:12" ht="27.6">
      <c r="B22" s="74" t="s">
        <v>78</v>
      </c>
      <c r="C22" s="74" t="s">
        <v>91</v>
      </c>
      <c r="D22" s="76" t="s">
        <v>92</v>
      </c>
      <c r="E22" s="76"/>
      <c r="F22" s="76"/>
      <c r="G22" s="76"/>
      <c r="H22" s="76"/>
      <c r="I22" s="76"/>
      <c r="J22" s="75" t="s">
        <v>93</v>
      </c>
      <c r="K22" s="75"/>
      <c r="L22" s="78" t="s">
        <v>88</v>
      </c>
    </row>
    <row r="23" spans="2:12">
      <c r="B23" s="31"/>
      <c r="C23" s="79"/>
      <c r="D23" s="31"/>
      <c r="E23" s="31"/>
      <c r="F23" s="31"/>
      <c r="G23" s="31"/>
      <c r="H23" s="31"/>
      <c r="I23" s="31"/>
      <c r="J23" s="80"/>
      <c r="K23" s="2"/>
      <c r="L23" s="83"/>
    </row>
    <row r="24" spans="2:12">
      <c r="B24" s="31"/>
      <c r="C24" s="79"/>
      <c r="D24" s="31"/>
      <c r="E24" s="31"/>
      <c r="F24" s="31"/>
      <c r="G24" s="31"/>
      <c r="H24" s="31"/>
      <c r="I24" s="31"/>
      <c r="J24" s="80"/>
      <c r="K24" s="2"/>
      <c r="L24" s="83"/>
    </row>
    <row r="25" spans="2:12">
      <c r="B25" s="31"/>
      <c r="C25" s="79"/>
      <c r="D25" s="31"/>
      <c r="E25" s="31"/>
      <c r="F25" s="31"/>
      <c r="G25" s="31"/>
      <c r="H25" s="31"/>
      <c r="I25" s="31"/>
      <c r="J25" s="80"/>
      <c r="K25" s="2"/>
      <c r="L25" s="83"/>
    </row>
    <row r="26" spans="2:12">
      <c r="B26" s="31"/>
      <c r="C26" s="79"/>
      <c r="D26" s="31"/>
      <c r="E26" s="31"/>
      <c r="F26" s="31"/>
      <c r="G26" s="31"/>
      <c r="H26" s="31"/>
      <c r="I26" s="31"/>
      <c r="J26" s="80"/>
      <c r="K26" s="2"/>
      <c r="L26" s="83"/>
    </row>
    <row r="27" spans="2:12">
      <c r="B27" s="31"/>
      <c r="C27" s="79"/>
      <c r="D27" s="31"/>
      <c r="E27" s="31"/>
      <c r="F27" s="31"/>
      <c r="G27" s="31"/>
      <c r="H27" s="31"/>
      <c r="I27" s="31"/>
      <c r="J27" s="80"/>
      <c r="K27" s="2"/>
      <c r="L27" s="83"/>
    </row>
    <row r="28" spans="2:12">
      <c r="B28" s="31"/>
      <c r="C28" s="79"/>
      <c r="D28" s="31"/>
      <c r="E28" s="31"/>
      <c r="F28" s="31"/>
      <c r="G28" s="31"/>
      <c r="H28" s="31"/>
      <c r="I28" s="31"/>
      <c r="J28" s="80"/>
      <c r="K28" s="2"/>
      <c r="L28" s="83"/>
    </row>
    <row r="29" spans="2:12">
      <c r="B29" s="2"/>
      <c r="C29" s="84" t="s">
        <v>94</v>
      </c>
      <c r="D29" s="85"/>
      <c r="E29" s="85"/>
      <c r="F29" s="85"/>
      <c r="G29" s="85"/>
      <c r="H29" s="85"/>
      <c r="I29" s="85"/>
      <c r="J29" s="86">
        <f>SUM(J23:J28)</f>
        <v>0</v>
      </c>
      <c r="K29" s="2"/>
      <c r="L29" s="9"/>
    </row>
    <row r="30" spans="2:12">
      <c r="B30" s="2"/>
      <c r="C30" s="10"/>
      <c r="D30" s="2"/>
      <c r="E30" s="2"/>
      <c r="F30" s="2"/>
      <c r="G30" s="2"/>
      <c r="H30" s="2"/>
      <c r="I30" s="2"/>
      <c r="J30" s="2"/>
      <c r="K30" s="2"/>
      <c r="L30" s="9"/>
    </row>
    <row r="31" spans="2:12">
      <c r="B31" s="42" t="s">
        <v>95</v>
      </c>
      <c r="C31" s="41" t="s">
        <v>95</v>
      </c>
      <c r="D31" s="42"/>
      <c r="E31" s="42"/>
      <c r="F31" s="42"/>
      <c r="G31" s="42"/>
      <c r="H31" s="42"/>
      <c r="I31" s="42"/>
      <c r="J31" s="42"/>
      <c r="K31" s="42"/>
      <c r="L31" s="43"/>
    </row>
    <row r="32" spans="2:12" ht="27.6">
      <c r="B32" s="74" t="s">
        <v>78</v>
      </c>
      <c r="C32" s="74" t="s">
        <v>96</v>
      </c>
      <c r="D32" s="75" t="s">
        <v>97</v>
      </c>
      <c r="E32" s="75" t="s">
        <v>98</v>
      </c>
      <c r="F32" s="75" t="s">
        <v>99</v>
      </c>
      <c r="G32" s="75" t="s">
        <v>100</v>
      </c>
      <c r="H32" s="75" t="s">
        <v>101</v>
      </c>
      <c r="I32" s="75" t="s">
        <v>102</v>
      </c>
      <c r="J32" s="76" t="s">
        <v>103</v>
      </c>
      <c r="K32" s="76"/>
      <c r="L32" s="78" t="s">
        <v>88</v>
      </c>
    </row>
    <row r="33" spans="2:12">
      <c r="B33" s="31"/>
      <c r="C33" s="79"/>
      <c r="D33" s="80"/>
      <c r="E33" s="31"/>
      <c r="F33" s="31"/>
      <c r="G33" s="81"/>
      <c r="H33" s="82">
        <f>IFERROR(D33/E33,0)</f>
        <v>0</v>
      </c>
      <c r="I33" s="82">
        <f>IFERROR(H33*F33*G33,0)</f>
        <v>0</v>
      </c>
      <c r="J33" s="87" t="str">
        <f>IF(C33="","",IF(D33&lt;0,"ERROR: Purchase value cannot be negative",IF(E33&lt;=0,"ERROR: Useful life must be greater than zero",IF(F33&lt;0,"ERROR: Months used cannot be negative",IF(F33&gt;'1. Data Sheet - COMPLETE FIRST'!$G$12,"ERROR: Months exceed project duration",IF(OR(G33&lt;0,G33&gt;1),"ERROR: Project use must be 0%-100%","OK"))))))</f>
        <v/>
      </c>
      <c r="K33" s="87"/>
      <c r="L33" s="83"/>
    </row>
    <row r="34" spans="2:12">
      <c r="B34" s="31"/>
      <c r="C34" s="79"/>
      <c r="D34" s="80"/>
      <c r="E34" s="31"/>
      <c r="F34" s="31"/>
      <c r="G34" s="81"/>
      <c r="H34" s="82">
        <f>IFERROR(D34/E34,0)</f>
        <v>0</v>
      </c>
      <c r="I34" s="82">
        <f>IFERROR(H34*F34*G34,0)</f>
        <v>0</v>
      </c>
      <c r="J34" s="87" t="str">
        <f>IF(C34="","",IF(D34&lt;0,"ERROR: Purchase value cannot be negative",IF(E34&lt;=0,"ERROR: Useful life must be greater than zero",IF(F34&lt;0,"ERROR: Months used cannot be negative",IF(F34&gt;'1. Data Sheet - COMPLETE FIRST'!$G$12,"ERROR: Months exceed project duration",IF(OR(G34&lt;0,G34&gt;1),"ERROR: Project use must be 0%-100%","OK"))))))</f>
        <v/>
      </c>
      <c r="K34" s="87"/>
      <c r="L34" s="83"/>
    </row>
    <row r="35" spans="2:12">
      <c r="B35" s="31"/>
      <c r="C35" s="79"/>
      <c r="D35" s="80"/>
      <c r="E35" s="31"/>
      <c r="F35" s="31"/>
      <c r="G35" s="81"/>
      <c r="H35" s="82">
        <f>IFERROR(D35/E35,0)</f>
        <v>0</v>
      </c>
      <c r="I35" s="82">
        <f>IFERROR(H35*F35*G35,0)</f>
        <v>0</v>
      </c>
      <c r="J35" s="87" t="str">
        <f>IF(C35="","",IF(D35&lt;0,"ERROR: Purchase value cannot be negative",IF(E35&lt;=0,"ERROR: Useful life must be greater than zero",IF(F35&lt;0,"ERROR: Months used cannot be negative",IF(F35&gt;'1. Data Sheet - COMPLETE FIRST'!$G$12,"ERROR: Months exceed project duration",IF(OR(G35&lt;0,G35&gt;1),"ERROR: Project use must be 0%-100%","OK"))))))</f>
        <v/>
      </c>
      <c r="K35" s="87"/>
      <c r="L35" s="83"/>
    </row>
    <row r="36" spans="2:12">
      <c r="B36" s="31"/>
      <c r="C36" s="79"/>
      <c r="D36" s="80"/>
      <c r="E36" s="31"/>
      <c r="F36" s="31"/>
      <c r="G36" s="81"/>
      <c r="H36" s="82">
        <f>IFERROR(D36/E36,0)</f>
        <v>0</v>
      </c>
      <c r="I36" s="82">
        <f>IFERROR(H36*F36*G36,0)</f>
        <v>0</v>
      </c>
      <c r="J36" s="87" t="str">
        <f>IF(C36="","",IF(D36&lt;0,"ERROR: Purchase value cannot be negative",IF(E36&lt;=0,"ERROR: Useful life must be greater than zero",IF(F36&lt;0,"ERROR: Months used cannot be negative",IF(F36&gt;'1. Data Sheet - COMPLETE FIRST'!$G$12,"ERROR: Months exceed project duration",IF(OR(G36&lt;0,G36&gt;1),"ERROR: Project use must be 0%-100%","OK"))))))</f>
        <v/>
      </c>
      <c r="K36" s="87"/>
      <c r="L36" s="83"/>
    </row>
    <row r="37" spans="2:12">
      <c r="B37" s="31"/>
      <c r="C37" s="79"/>
      <c r="D37" s="80"/>
      <c r="E37" s="31"/>
      <c r="F37" s="31"/>
      <c r="G37" s="81"/>
      <c r="H37" s="82">
        <f>IFERROR(D37/E37,0)</f>
        <v>0</v>
      </c>
      <c r="I37" s="82">
        <f>IFERROR(H37*F37*G37,0)</f>
        <v>0</v>
      </c>
      <c r="J37" s="87" t="str">
        <f>IF(C37="","",IF(D37&lt;0,"ERROR: Purchase value cannot be negative",IF(E37&lt;=0,"ERROR: Useful life must be greater than zero",IF(F37&lt;0,"ERROR: Months used cannot be negative",IF(F37&gt;'1. Data Sheet - COMPLETE FIRST'!$G$12,"ERROR: Months exceed project duration",IF(OR(G37&lt;0,G37&gt;1),"ERROR: Project use must be 0%-100%","OK"))))))</f>
        <v/>
      </c>
      <c r="K37" s="87"/>
      <c r="L37" s="83"/>
    </row>
    <row r="38" spans="2:12">
      <c r="B38" s="2"/>
      <c r="C38" s="84" t="s">
        <v>104</v>
      </c>
      <c r="D38" s="85"/>
      <c r="E38" s="85"/>
      <c r="F38" s="85"/>
      <c r="G38" s="85"/>
      <c r="H38" s="85"/>
      <c r="I38" s="86">
        <f>SUM(I33:I37)</f>
        <v>0</v>
      </c>
      <c r="J38" s="2"/>
      <c r="K38" s="2"/>
      <c r="L38" s="9"/>
    </row>
    <row r="39" spans="2:12">
      <c r="B39" s="2"/>
      <c r="C39" s="10"/>
      <c r="D39" s="2"/>
      <c r="E39" s="2"/>
      <c r="F39" s="2"/>
      <c r="G39" s="2"/>
      <c r="H39" s="2"/>
      <c r="I39" s="2"/>
      <c r="J39" s="2"/>
      <c r="K39" s="2"/>
      <c r="L39" s="9"/>
    </row>
    <row r="40" spans="2:12">
      <c r="B40" s="42" t="s">
        <v>105</v>
      </c>
      <c r="C40" s="41" t="s">
        <v>105</v>
      </c>
      <c r="D40" s="42"/>
      <c r="E40" s="42"/>
      <c r="F40" s="42"/>
      <c r="G40" s="42"/>
      <c r="H40" s="42"/>
      <c r="I40" s="42"/>
      <c r="J40" s="42"/>
      <c r="K40" s="42"/>
      <c r="L40" s="43"/>
    </row>
    <row r="41" spans="2:12" ht="27.6">
      <c r="B41" s="74" t="s">
        <v>78</v>
      </c>
      <c r="C41" s="74" t="s">
        <v>106</v>
      </c>
      <c r="D41" s="75" t="s">
        <v>107</v>
      </c>
      <c r="E41" s="75" t="s">
        <v>108</v>
      </c>
      <c r="F41" s="75" t="s">
        <v>109</v>
      </c>
      <c r="G41" s="75" t="s">
        <v>110</v>
      </c>
      <c r="H41" s="76" t="s">
        <v>111</v>
      </c>
      <c r="I41" s="76"/>
      <c r="J41" s="75"/>
      <c r="K41" s="75" t="s">
        <v>112</v>
      </c>
      <c r="L41" s="78" t="s">
        <v>88</v>
      </c>
    </row>
    <row r="42" spans="2:12">
      <c r="B42" s="31"/>
      <c r="C42" s="79"/>
      <c r="D42" s="31"/>
      <c r="E42" s="31"/>
      <c r="F42" s="80"/>
      <c r="G42" s="31"/>
      <c r="H42" s="88">
        <f t="shared" ref="H42" si="1">IFERROR(F42*G42,0)</f>
        <v>0</v>
      </c>
      <c r="I42" s="88"/>
      <c r="J42" s="31"/>
      <c r="K42" s="31"/>
      <c r="L42" s="83"/>
    </row>
    <row r="43" spans="2:12">
      <c r="B43" s="31"/>
      <c r="C43" s="79"/>
      <c r="D43" s="31"/>
      <c r="E43" s="31"/>
      <c r="F43" s="80"/>
      <c r="G43" s="31"/>
      <c r="H43" s="88">
        <f t="shared" ref="H43" si="2">IFERROR(F43*G43,0)</f>
        <v>0</v>
      </c>
      <c r="I43" s="88"/>
      <c r="J43" s="31"/>
      <c r="K43" s="31"/>
      <c r="L43" s="83"/>
    </row>
    <row r="44" spans="2:12">
      <c r="B44" s="31"/>
      <c r="C44" s="79"/>
      <c r="D44" s="31"/>
      <c r="E44" s="31"/>
      <c r="F44" s="80"/>
      <c r="G44" s="31"/>
      <c r="H44" s="88">
        <f t="shared" ref="H44:H47" si="3">IFERROR(F44*G44,0)</f>
        <v>0</v>
      </c>
      <c r="I44" s="88"/>
      <c r="J44" s="31"/>
      <c r="K44" s="31"/>
      <c r="L44" s="83"/>
    </row>
    <row r="45" spans="2:12">
      <c r="B45" s="31"/>
      <c r="C45" s="79"/>
      <c r="D45" s="31"/>
      <c r="E45" s="31"/>
      <c r="F45" s="80"/>
      <c r="G45" s="31"/>
      <c r="H45" s="88">
        <f t="shared" si="3"/>
        <v>0</v>
      </c>
      <c r="I45" s="88"/>
      <c r="J45" s="31"/>
      <c r="K45" s="31"/>
      <c r="L45" s="83"/>
    </row>
    <row r="46" spans="2:12">
      <c r="B46" s="31"/>
      <c r="C46" s="79"/>
      <c r="D46" s="31"/>
      <c r="E46" s="31"/>
      <c r="F46" s="80"/>
      <c r="G46" s="31"/>
      <c r="H46" s="88">
        <f t="shared" si="3"/>
        <v>0</v>
      </c>
      <c r="I46" s="88"/>
      <c r="J46" s="31"/>
      <c r="K46" s="31"/>
      <c r="L46" s="83"/>
    </row>
    <row r="47" spans="2:12">
      <c r="B47" s="31"/>
      <c r="C47" s="79"/>
      <c r="D47" s="31"/>
      <c r="E47" s="31"/>
      <c r="F47" s="80"/>
      <c r="G47" s="31"/>
      <c r="H47" s="88">
        <f t="shared" si="3"/>
        <v>0</v>
      </c>
      <c r="I47" s="88"/>
      <c r="J47" s="31"/>
      <c r="K47" s="31"/>
      <c r="L47" s="83"/>
    </row>
    <row r="48" spans="2:12">
      <c r="B48" s="2"/>
      <c r="C48" s="84" t="s">
        <v>113</v>
      </c>
      <c r="D48" s="85"/>
      <c r="E48" s="85"/>
      <c r="F48" s="85"/>
      <c r="G48" s="85"/>
      <c r="H48" s="89">
        <f>SUM(H42:H47)</f>
        <v>0</v>
      </c>
      <c r="I48" s="89"/>
      <c r="J48" s="2"/>
      <c r="K48" s="2"/>
      <c r="L48" s="9"/>
    </row>
    <row r="49" spans="2:12">
      <c r="B49" s="2"/>
      <c r="C49" s="10"/>
      <c r="D49" s="2"/>
      <c r="E49" s="2"/>
      <c r="F49" s="2"/>
      <c r="G49" s="2"/>
      <c r="H49" s="2"/>
      <c r="I49" s="2"/>
      <c r="J49" s="2"/>
      <c r="K49" s="2"/>
      <c r="L49" s="9"/>
    </row>
    <row r="50" spans="2:12">
      <c r="B50" s="42" t="s">
        <v>114</v>
      </c>
      <c r="C50" s="41" t="s">
        <v>114</v>
      </c>
      <c r="D50" s="42"/>
      <c r="E50" s="42"/>
      <c r="F50" s="42"/>
      <c r="G50" s="42"/>
      <c r="H50" s="42"/>
      <c r="I50" s="42"/>
      <c r="J50" s="42"/>
      <c r="K50" s="42"/>
      <c r="L50" s="43"/>
    </row>
    <row r="51" spans="2:12" ht="27.6">
      <c r="B51" s="74" t="s">
        <v>78</v>
      </c>
      <c r="C51" s="90" t="s">
        <v>115</v>
      </c>
      <c r="D51" s="76"/>
      <c r="E51" s="76"/>
      <c r="F51" s="76"/>
      <c r="G51" s="76"/>
      <c r="H51" s="76"/>
      <c r="I51" s="76"/>
      <c r="J51" s="75" t="s">
        <v>93</v>
      </c>
      <c r="K51" s="75"/>
      <c r="L51" s="78" t="s">
        <v>88</v>
      </c>
    </row>
    <row r="52" spans="2:12">
      <c r="B52" s="31"/>
      <c r="C52" s="91"/>
      <c r="D52" s="92"/>
      <c r="E52" s="92"/>
      <c r="F52" s="92"/>
      <c r="G52" s="92"/>
      <c r="H52" s="92"/>
      <c r="I52" s="92"/>
      <c r="J52" s="80"/>
      <c r="K52" s="2"/>
      <c r="L52" s="83"/>
    </row>
    <row r="53" spans="2:12">
      <c r="B53" s="31"/>
      <c r="C53" s="91"/>
      <c r="D53" s="92"/>
      <c r="E53" s="92"/>
      <c r="F53" s="92"/>
      <c r="G53" s="92"/>
      <c r="H53" s="92"/>
      <c r="I53" s="92"/>
      <c r="J53" s="80"/>
      <c r="K53" s="2"/>
      <c r="L53" s="83"/>
    </row>
    <row r="54" spans="2:12">
      <c r="B54" s="31"/>
      <c r="C54" s="91"/>
      <c r="D54" s="92"/>
      <c r="E54" s="92"/>
      <c r="F54" s="92"/>
      <c r="G54" s="92"/>
      <c r="H54" s="92"/>
      <c r="I54" s="92"/>
      <c r="J54" s="80"/>
      <c r="K54" s="2"/>
      <c r="L54" s="83"/>
    </row>
    <row r="55" spans="2:12">
      <c r="B55" s="31"/>
      <c r="C55" s="91"/>
      <c r="D55" s="92"/>
      <c r="E55" s="92"/>
      <c r="F55" s="92"/>
      <c r="G55" s="92"/>
      <c r="H55" s="92"/>
      <c r="I55" s="92"/>
      <c r="J55" s="80"/>
      <c r="K55" s="2"/>
      <c r="L55" s="83"/>
    </row>
    <row r="56" spans="2:12">
      <c r="B56" s="31"/>
      <c r="C56" s="91"/>
      <c r="D56" s="92"/>
      <c r="E56" s="92"/>
      <c r="F56" s="92"/>
      <c r="G56" s="92"/>
      <c r="H56" s="92"/>
      <c r="I56" s="92"/>
      <c r="J56" s="80"/>
      <c r="K56" s="2"/>
      <c r="L56" s="83"/>
    </row>
    <row r="57" spans="2:12">
      <c r="B57" s="2"/>
      <c r="C57" s="84" t="s">
        <v>116</v>
      </c>
      <c r="D57" s="85"/>
      <c r="E57" s="85"/>
      <c r="F57" s="85"/>
      <c r="G57" s="85"/>
      <c r="H57" s="85"/>
      <c r="I57" s="85"/>
      <c r="J57" s="86">
        <f>SUM(J52:J56)</f>
        <v>0</v>
      </c>
      <c r="K57" s="2"/>
      <c r="L57" s="9"/>
    </row>
    <row r="58" spans="2:12">
      <c r="B58" s="2"/>
      <c r="C58" s="10"/>
      <c r="D58" s="2"/>
      <c r="E58" s="2"/>
      <c r="F58" s="2"/>
      <c r="G58" s="2"/>
      <c r="H58" s="2"/>
      <c r="I58" s="2"/>
      <c r="J58" s="2"/>
      <c r="K58" s="2"/>
      <c r="L58" s="9"/>
    </row>
    <row r="59" spans="2:12">
      <c r="B59" s="42" t="s">
        <v>117</v>
      </c>
      <c r="C59" s="41" t="s">
        <v>117</v>
      </c>
      <c r="D59" s="42"/>
      <c r="E59" s="42"/>
      <c r="F59" s="42"/>
      <c r="G59" s="42"/>
      <c r="H59" s="42"/>
      <c r="I59" s="42"/>
      <c r="J59" s="42"/>
      <c r="K59" s="42"/>
      <c r="L59" s="43"/>
    </row>
    <row r="60" spans="2:12" ht="27.6">
      <c r="B60" s="74" t="s">
        <v>78</v>
      </c>
      <c r="C60" s="90" t="s">
        <v>115</v>
      </c>
      <c r="D60" s="76"/>
      <c r="E60" s="76"/>
      <c r="F60" s="76"/>
      <c r="G60" s="76"/>
      <c r="H60" s="76"/>
      <c r="I60" s="76"/>
      <c r="J60" s="75" t="s">
        <v>93</v>
      </c>
      <c r="K60" s="75"/>
      <c r="L60" s="78" t="s">
        <v>88</v>
      </c>
    </row>
    <row r="61" spans="2:12">
      <c r="B61" s="31"/>
      <c r="C61" s="91"/>
      <c r="D61" s="92"/>
      <c r="E61" s="92"/>
      <c r="F61" s="92"/>
      <c r="G61" s="92"/>
      <c r="H61" s="92"/>
      <c r="I61" s="92"/>
      <c r="J61" s="80"/>
      <c r="K61" s="2"/>
      <c r="L61" s="83"/>
    </row>
    <row r="62" spans="2:12">
      <c r="B62" s="31"/>
      <c r="C62" s="91"/>
      <c r="D62" s="92"/>
      <c r="E62" s="92"/>
      <c r="F62" s="92"/>
      <c r="G62" s="92"/>
      <c r="H62" s="92"/>
      <c r="I62" s="92"/>
      <c r="J62" s="80"/>
      <c r="K62" s="2"/>
      <c r="L62" s="83"/>
    </row>
    <row r="63" spans="2:12">
      <c r="B63" s="31"/>
      <c r="C63" s="91"/>
      <c r="D63" s="92"/>
      <c r="E63" s="92"/>
      <c r="F63" s="92"/>
      <c r="G63" s="92"/>
      <c r="H63" s="92"/>
      <c r="I63" s="92"/>
      <c r="J63" s="80"/>
      <c r="K63" s="2"/>
      <c r="L63" s="83"/>
    </row>
    <row r="64" spans="2:12">
      <c r="B64" s="31"/>
      <c r="C64" s="91"/>
      <c r="D64" s="92"/>
      <c r="E64" s="92"/>
      <c r="F64" s="92"/>
      <c r="G64" s="92"/>
      <c r="H64" s="92"/>
      <c r="I64" s="92"/>
      <c r="J64" s="80"/>
      <c r="K64" s="2"/>
      <c r="L64" s="83"/>
    </row>
    <row r="65" spans="2:12">
      <c r="B65" s="31"/>
      <c r="C65" s="91"/>
      <c r="D65" s="92"/>
      <c r="E65" s="92"/>
      <c r="F65" s="92"/>
      <c r="G65" s="92"/>
      <c r="H65" s="92"/>
      <c r="I65" s="92"/>
      <c r="J65" s="80"/>
      <c r="K65" s="2"/>
      <c r="L65" s="83"/>
    </row>
    <row r="66" spans="2:12">
      <c r="B66" s="2"/>
      <c r="C66" s="84" t="s">
        <v>118</v>
      </c>
      <c r="D66" s="85"/>
      <c r="E66" s="85"/>
      <c r="F66" s="85"/>
      <c r="G66" s="85"/>
      <c r="H66" s="85"/>
      <c r="I66" s="85"/>
      <c r="J66" s="86">
        <f>SUM(J61:J65)</f>
        <v>0</v>
      </c>
      <c r="K66" s="2"/>
      <c r="L66" s="9"/>
    </row>
    <row r="67" spans="2:12">
      <c r="B67" s="2"/>
      <c r="C67" s="10"/>
      <c r="D67" s="2"/>
      <c r="E67" s="2"/>
      <c r="F67" s="2"/>
      <c r="G67" s="2"/>
      <c r="H67" s="2"/>
      <c r="I67" s="2"/>
      <c r="J67" s="2"/>
      <c r="K67" s="2"/>
      <c r="L67" s="9"/>
    </row>
    <row r="68" spans="2:12">
      <c r="B68" s="42" t="s">
        <v>119</v>
      </c>
      <c r="C68" s="41" t="s">
        <v>119</v>
      </c>
      <c r="D68" s="42"/>
      <c r="E68" s="42"/>
      <c r="F68" s="42"/>
      <c r="G68" s="42"/>
      <c r="H68" s="42"/>
      <c r="I68" s="42"/>
      <c r="J68" s="42"/>
      <c r="K68" s="42"/>
      <c r="L68" s="43"/>
    </row>
    <row r="69" spans="2:12" ht="27.6">
      <c r="B69" s="74" t="s">
        <v>78</v>
      </c>
      <c r="C69" s="74" t="s">
        <v>91</v>
      </c>
      <c r="D69" s="76" t="s">
        <v>92</v>
      </c>
      <c r="E69" s="76"/>
      <c r="F69" s="76"/>
      <c r="G69" s="76"/>
      <c r="H69" s="76"/>
      <c r="I69" s="76"/>
      <c r="J69" s="75" t="s">
        <v>93</v>
      </c>
      <c r="K69" s="75"/>
      <c r="L69" s="78" t="s">
        <v>88</v>
      </c>
    </row>
    <row r="70" spans="2:12">
      <c r="B70" s="31"/>
      <c r="C70" s="79"/>
      <c r="D70" s="31"/>
      <c r="E70" s="31"/>
      <c r="F70" s="31"/>
      <c r="G70" s="31"/>
      <c r="H70" s="31"/>
      <c r="I70" s="31"/>
      <c r="J70" s="80"/>
      <c r="K70" s="2"/>
      <c r="L70" s="83"/>
    </row>
    <row r="71" spans="2:12">
      <c r="B71" s="31"/>
      <c r="C71" s="79"/>
      <c r="D71" s="31"/>
      <c r="E71" s="31"/>
      <c r="F71" s="31"/>
      <c r="G71" s="31"/>
      <c r="H71" s="31"/>
      <c r="I71" s="31"/>
      <c r="J71" s="80"/>
      <c r="K71" s="2"/>
      <c r="L71" s="83"/>
    </row>
    <row r="72" spans="2:12">
      <c r="B72" s="31"/>
      <c r="C72" s="79"/>
      <c r="D72" s="31"/>
      <c r="E72" s="31"/>
      <c r="F72" s="31"/>
      <c r="G72" s="31"/>
      <c r="H72" s="31"/>
      <c r="I72" s="31"/>
      <c r="J72" s="80"/>
      <c r="K72" s="2"/>
      <c r="L72" s="83"/>
    </row>
    <row r="73" spans="2:12">
      <c r="B73" s="31"/>
      <c r="C73" s="79"/>
      <c r="D73" s="31"/>
      <c r="E73" s="31"/>
      <c r="F73" s="31"/>
      <c r="G73" s="31"/>
      <c r="H73" s="31"/>
      <c r="I73" s="31"/>
      <c r="J73" s="80"/>
      <c r="K73" s="2"/>
      <c r="L73" s="83"/>
    </row>
    <row r="74" spans="2:12">
      <c r="B74" s="31"/>
      <c r="C74" s="79"/>
      <c r="D74" s="31"/>
      <c r="E74" s="31"/>
      <c r="F74" s="31"/>
      <c r="G74" s="31"/>
      <c r="H74" s="31"/>
      <c r="I74" s="31"/>
      <c r="J74" s="80"/>
      <c r="K74" s="2"/>
      <c r="L74" s="83"/>
    </row>
    <row r="75" spans="2:12">
      <c r="B75" s="31"/>
      <c r="C75" s="79"/>
      <c r="D75" s="31"/>
      <c r="E75" s="31"/>
      <c r="F75" s="31"/>
      <c r="G75" s="31"/>
      <c r="H75" s="31"/>
      <c r="I75" s="31"/>
      <c r="J75" s="80"/>
      <c r="K75" s="2"/>
      <c r="L75" s="83"/>
    </row>
    <row r="76" spans="2:12">
      <c r="C76" s="84" t="s">
        <v>120</v>
      </c>
      <c r="D76" s="85"/>
      <c r="E76" s="85"/>
      <c r="F76" s="85"/>
      <c r="G76" s="85"/>
      <c r="H76" s="85"/>
      <c r="I76" s="85"/>
      <c r="J76" s="86">
        <f>SUM(J70:J75)</f>
        <v>0</v>
      </c>
      <c r="K76" s="2"/>
      <c r="L76" s="9"/>
    </row>
    <row r="77" spans="2:12">
      <c r="C77" s="10"/>
      <c r="D77" s="2"/>
      <c r="E77" s="2"/>
      <c r="F77" s="2"/>
      <c r="G77" s="2"/>
      <c r="H77" s="2"/>
      <c r="I77" s="2"/>
      <c r="J77" s="2"/>
      <c r="K77" s="2"/>
      <c r="L77" s="9"/>
    </row>
    <row r="78" spans="2:12">
      <c r="C78" s="64" t="s">
        <v>121</v>
      </c>
      <c r="D78" s="65"/>
      <c r="E78" s="65"/>
      <c r="F78" s="65"/>
      <c r="G78" s="65"/>
      <c r="H78" s="65"/>
      <c r="I78" s="65"/>
      <c r="J78" s="65"/>
      <c r="K78" s="65"/>
      <c r="L78" s="93"/>
    </row>
    <row r="79" spans="2:12">
      <c r="C79" s="84" t="s">
        <v>122</v>
      </c>
      <c r="D79" s="85"/>
      <c r="E79" s="85"/>
      <c r="F79" s="85"/>
      <c r="G79" s="85"/>
      <c r="H79" s="85"/>
      <c r="I79" s="82">
        <f>J19+J29+I38+J57+J66+J76</f>
        <v>0</v>
      </c>
      <c r="J79" s="2"/>
      <c r="K79" s="2"/>
      <c r="L79" s="9"/>
    </row>
    <row r="80" spans="2:12">
      <c r="C80" s="84" t="s">
        <v>123</v>
      </c>
      <c r="D80" s="85"/>
      <c r="E80" s="85"/>
      <c r="F80" s="85"/>
      <c r="G80" s="85"/>
      <c r="H80" s="85"/>
      <c r="I80" s="94">
        <f>Lists!$B$4</f>
        <v>0.1</v>
      </c>
      <c r="J80" s="2"/>
      <c r="K80" s="2"/>
      <c r="L80" s="9"/>
    </row>
    <row r="81" spans="3:12">
      <c r="C81" s="64" t="s">
        <v>124</v>
      </c>
      <c r="D81" s="65"/>
      <c r="E81" s="65"/>
      <c r="F81" s="65"/>
      <c r="G81" s="65"/>
      <c r="H81" s="65"/>
      <c r="I81" s="86">
        <f>I79*I80</f>
        <v>0</v>
      </c>
      <c r="J81" s="2"/>
      <c r="K81" s="2"/>
      <c r="L81" s="9"/>
    </row>
    <row r="82" spans="3:12">
      <c r="C82" s="10"/>
      <c r="D82" s="2"/>
      <c r="E82" s="2"/>
      <c r="F82" s="2"/>
      <c r="G82" s="2"/>
      <c r="H82" s="2"/>
      <c r="I82" s="2"/>
      <c r="J82" s="2"/>
      <c r="K82" s="2"/>
      <c r="L82" s="9"/>
    </row>
    <row r="83" spans="3:12">
      <c r="C83" s="64" t="s">
        <v>125</v>
      </c>
      <c r="D83" s="65"/>
      <c r="E83" s="65"/>
      <c r="F83" s="65"/>
      <c r="G83" s="65"/>
      <c r="H83" s="65"/>
      <c r="I83" s="65"/>
      <c r="J83" s="54" t="s">
        <v>126</v>
      </c>
      <c r="K83" s="54"/>
      <c r="L83" s="95"/>
    </row>
    <row r="84" spans="3:12">
      <c r="C84" s="96" t="s">
        <v>127</v>
      </c>
      <c r="D84" s="97"/>
      <c r="E84" s="97"/>
      <c r="F84" s="97"/>
      <c r="G84" s="97"/>
      <c r="H84" s="97"/>
      <c r="I84" s="86">
        <f>J19+J29+I38+H48+J57+J66+J76</f>
        <v>0</v>
      </c>
      <c r="J84" s="98" t="s">
        <v>128</v>
      </c>
      <c r="K84" s="98"/>
      <c r="L84" s="11" t="str">
        <f>IF(I87=0,"INCOMPLETE",IF(AND(I87&gt;=Lists!$B$2,I87&lt;=Lists!$B$3),"OK","ERROR"))</f>
        <v>INCOMPLETE</v>
      </c>
    </row>
    <row r="85" spans="3:12">
      <c r="C85" s="96" t="s">
        <v>124</v>
      </c>
      <c r="D85" s="97"/>
      <c r="E85" s="97"/>
      <c r="F85" s="97"/>
      <c r="G85" s="97"/>
      <c r="H85" s="97"/>
      <c r="I85" s="86">
        <f>I81</f>
        <v>0</v>
      </c>
      <c r="J85" s="98" t="s">
        <v>129</v>
      </c>
      <c r="K85" s="98"/>
      <c r="L85" s="11" t="str">
        <f>IF(I87=0,"INCOMPLETE",IF(I87&lt;=I86,"OK","ERROR"))</f>
        <v>INCOMPLETE</v>
      </c>
    </row>
    <row r="86" spans="3:12">
      <c r="C86" s="64" t="s">
        <v>130</v>
      </c>
      <c r="D86" s="65"/>
      <c r="E86" s="65"/>
      <c r="F86" s="65"/>
      <c r="G86" s="65"/>
      <c r="H86" s="65"/>
      <c r="I86" s="86">
        <f>I84+I85</f>
        <v>0</v>
      </c>
      <c r="J86" s="98" t="s">
        <v>131</v>
      </c>
      <c r="K86" s="98"/>
      <c r="L86" s="11" t="str">
        <f>IF(ABS(I81-(I79*Lists!$B$4))&lt;0.01,"OK","ERROR")</f>
        <v>OK</v>
      </c>
    </row>
    <row r="87" spans="3:12">
      <c r="C87" s="64" t="s">
        <v>132</v>
      </c>
      <c r="D87" s="65"/>
      <c r="E87" s="65"/>
      <c r="F87" s="65"/>
      <c r="G87" s="65"/>
      <c r="H87" s="65"/>
      <c r="I87" s="86">
        <f>'1. Data Sheet - COMPLETE FIRST'!G18</f>
        <v>0</v>
      </c>
      <c r="J87" s="98" t="s">
        <v>133</v>
      </c>
      <c r="K87" s="98"/>
      <c r="L87" s="11" t="str">
        <f>IF(OR(LEFT(K13,5)="ERROR",LEFT(K14,5)="ERROR",LEFT(K15,5)="ERROR",LEFT(K16,5)="ERROR",LEFT(K17,5)="ERROR",LEFT(K18,5)="ERROR"),"ERROR","OK")</f>
        <v>OK</v>
      </c>
    </row>
    <row r="88" spans="3:12">
      <c r="C88" s="12"/>
      <c r="D88" s="3"/>
      <c r="E88" s="3"/>
      <c r="F88" s="3"/>
      <c r="G88" s="3"/>
      <c r="H88" s="3"/>
      <c r="I88" s="3"/>
      <c r="J88" s="99" t="s">
        <v>134</v>
      </c>
      <c r="K88" s="99"/>
      <c r="L88" s="13" t="str">
        <f>IF(OR(LEFT(J33,5)="ERROR",LEFT(J34,5)="ERROR",LEFT(J35,5)="ERROR",LEFT(J36,5)="ERROR",LEFT(J37,5)="ERROR"),"ERROR","OK")</f>
        <v>OK</v>
      </c>
    </row>
    <row r="89" spans="3:12">
      <c r="C89" s="2"/>
      <c r="D89" s="2"/>
      <c r="E89" s="2"/>
      <c r="F89" s="2"/>
      <c r="G89" s="2"/>
      <c r="H89" s="2"/>
      <c r="I89" s="2"/>
      <c r="J89" s="2"/>
      <c r="K89" s="2" t="s">
        <v>135</v>
      </c>
      <c r="L89" s="2" t="str">
        <f>IF(OR(AND(J13&gt;0,B13=""),AND(J14&gt;0,B14=""),AND(J15&gt;0,B15=""),AND(J16&gt;0,B16=""),AND(J17&gt;0,B17=""),AND(J18&gt;0,B18=""),AND(J23&gt;0,B23=""),AND(J24&gt;0,B24=""),AND(J25&gt;0,B25=""),AND(J26&gt;0,B26=""),AND(J27&gt;0,B27=""),AND(J28&gt;0,B28=""),AND(I33&gt;0,B33=""),AND(I34&gt;0,B34=""),AND(I35&gt;0,B35=""),AND(I36&gt;0,B36=""),AND(I37&gt;0,B37=""),AND(H42&gt;0,B42=""),AND(H43&gt;0,B43=""),AND(H44&gt;0,B44=""),AND(H45&gt;0,B45=""),AND(H46&gt;0,B46=""),AND(H47&gt;0,B47=""),AND(J52&gt;0,B52=""),AND(J53&gt;0,B53=""),AND(J54&gt;0,B54=""),AND(J55&gt;0,B55=""),AND(J56&gt;0,B56=""),AND(J61&gt;0,B61=""),AND(J62&gt;0,B62=""),AND(J63&gt;0,B63=""),AND(J64&gt;0,B64=""),AND(J65&gt;0,B65=""),AND(J70&gt;0,B70=""),AND(J71&gt;0,B71=""),AND(J72&gt;0,B72=""),AND(J73&gt;0,B73=""),AND(J74&gt;0,B74=""),AND(J75&gt;0,B75="")),"ERROR","OK")</f>
        <v>OK</v>
      </c>
    </row>
    <row r="90" spans="3:12">
      <c r="C90" s="2"/>
      <c r="D90" s="2"/>
      <c r="E90" s="2"/>
      <c r="F90" s="2"/>
      <c r="G90" s="2"/>
      <c r="H90" s="2"/>
      <c r="I90" s="2"/>
      <c r="J90" s="2"/>
      <c r="K90" s="2"/>
      <c r="L90" s="2"/>
    </row>
  </sheetData>
  <mergeCells count="65">
    <mergeCell ref="B31:L31"/>
    <mergeCell ref="B40:L40"/>
    <mergeCell ref="B50:L50"/>
    <mergeCell ref="B59:L59"/>
    <mergeCell ref="B68:L68"/>
    <mergeCell ref="J36:K36"/>
    <mergeCell ref="J37:K37"/>
    <mergeCell ref="C38:H38"/>
    <mergeCell ref="H41:I41"/>
    <mergeCell ref="J32:K32"/>
    <mergeCell ref="J33:K33"/>
    <mergeCell ref="J34:K34"/>
    <mergeCell ref="J35:K35"/>
    <mergeCell ref="H47:I47"/>
    <mergeCell ref="C48:G48"/>
    <mergeCell ref="H48:I48"/>
    <mergeCell ref="C19:I19"/>
    <mergeCell ref="D22:I22"/>
    <mergeCell ref="C29:I29"/>
    <mergeCell ref="C3:L3"/>
    <mergeCell ref="C4:L4"/>
    <mergeCell ref="C6:E6"/>
    <mergeCell ref="F6:G6"/>
    <mergeCell ref="F7:G7"/>
    <mergeCell ref="H6:I6"/>
    <mergeCell ref="H7:I7"/>
    <mergeCell ref="J6:K6"/>
    <mergeCell ref="J7:K7"/>
    <mergeCell ref="B11:L11"/>
    <mergeCell ref="B21:L21"/>
    <mergeCell ref="C51:I51"/>
    <mergeCell ref="H42:I42"/>
    <mergeCell ref="H43:I43"/>
    <mergeCell ref="H44:I44"/>
    <mergeCell ref="H45:I45"/>
    <mergeCell ref="H46:I46"/>
    <mergeCell ref="C52:I52"/>
    <mergeCell ref="C53:I53"/>
    <mergeCell ref="C54:I54"/>
    <mergeCell ref="C55:I55"/>
    <mergeCell ref="C56:I56"/>
    <mergeCell ref="C63:I63"/>
    <mergeCell ref="C64:I64"/>
    <mergeCell ref="C65:I65"/>
    <mergeCell ref="C66:I66"/>
    <mergeCell ref="C57:I57"/>
    <mergeCell ref="C60:I60"/>
    <mergeCell ref="C61:I61"/>
    <mergeCell ref="C62:I62"/>
    <mergeCell ref="D69:I69"/>
    <mergeCell ref="C76:I76"/>
    <mergeCell ref="C78:L78"/>
    <mergeCell ref="C79:H79"/>
    <mergeCell ref="C80:H80"/>
    <mergeCell ref="C81:H81"/>
    <mergeCell ref="C83:L83"/>
    <mergeCell ref="C84:H84"/>
    <mergeCell ref="C85:H85"/>
    <mergeCell ref="C86:H86"/>
    <mergeCell ref="J88:K88"/>
    <mergeCell ref="C87:H87"/>
    <mergeCell ref="J84:K84"/>
    <mergeCell ref="J85:K85"/>
    <mergeCell ref="J86:K86"/>
    <mergeCell ref="J87:K87"/>
  </mergeCells>
  <conditionalFormatting sqref="J33:J37">
    <cfRule type="expression" dxfId="8" priority="4">
      <formula>LEFT(J33,5)="ERROR"</formula>
    </cfRule>
  </conditionalFormatting>
  <conditionalFormatting sqref="K13:K18">
    <cfRule type="expression" dxfId="7" priority="3">
      <formula>LEFT(K13,5)="ERROR"</formula>
    </cfRule>
  </conditionalFormatting>
  <conditionalFormatting sqref="L84:L88">
    <cfRule type="expression" dxfId="6" priority="1">
      <formula>L84="OK"</formula>
    </cfRule>
    <cfRule type="expression" dxfId="5" priority="2">
      <formula>L84="ERROR"</formula>
    </cfRule>
  </conditionalFormatting>
  <dataValidations count="10">
    <dataValidation type="decimal" allowBlank="1" showErrorMessage="1" errorTitle="Invalid salary" error="Enter a gross annual salary between €0 and €150,000." sqref="E13:E18" xr:uid="{00000000-0002-0000-0300-000000000000}">
      <formula1>0</formula1>
      <formula2>150000</formula2>
    </dataValidation>
    <dataValidation type="decimal" allowBlank="1" showErrorMessage="1" errorTitle="Invalid PRSI rate" error="Enter Employer PRSI as a percentage between 0% and 100%." sqref="F13:F18" xr:uid="{00000000-0002-0000-0300-000001000000}">
      <formula1>0</formula1>
      <formula2>1</formula2>
    </dataValidation>
    <dataValidation type="decimal" allowBlank="1" showErrorMessage="1" errorTitle="Invalid weekly hours" error="Contracted weekly hours must be greater than zero." sqref="G13:G18" xr:uid="{00000000-0002-0000-0300-000002000000}">
      <formula1>0.01</formula1>
      <formula2>168</formula2>
    </dataValidation>
    <dataValidation type="decimal" allowBlank="1" showErrorMessage="1" errorTitle="Invalid project hours" error="Project hours cannot be negative." sqref="H13:H18" xr:uid="{00000000-0002-0000-0300-000003000000}">
      <formula1>0</formula1>
      <formula2>10000</formula2>
    </dataValidation>
    <dataValidation type="decimal" allowBlank="1" showErrorMessage="1" errorTitle="Invalid cost" error="Cost values cannot be negative." sqref="J23:J28 J70:J75 J61:J65 J52:J56" xr:uid="{00000000-0002-0000-0300-000004000000}">
      <formula1>0</formula1>
      <formula2>100000000</formula2>
    </dataValidation>
    <dataValidation type="decimal" allowBlank="1" showErrorMessage="1" errorTitle="Invalid equipment value" error="Equipment purchase value cannot be negative." sqref="D33:D37" xr:uid="{00000000-0002-0000-0300-000005000000}">
      <formula1>0</formula1>
      <formula2>100000000</formula2>
    </dataValidation>
    <dataValidation type="whole" allowBlank="1" showErrorMessage="1" errorTitle="Invalid useful life" error="Useful life must be a positive whole number of months." sqref="E33:E37" xr:uid="{00000000-0002-0000-0300-000006000000}">
      <formula1>1</formula1>
      <formula2>1200</formula2>
    </dataValidation>
    <dataValidation type="whole" allowBlank="1" showErrorMessage="1" errorTitle="Invalid months used" error="Months used cannot be negative and cannot exceed 9 months. The row check will also compare this with the selected project duration." sqref="F33:F37" xr:uid="{00000000-0002-0000-0300-000007000000}">
      <formula1>0</formula1>
      <formula2>9</formula2>
    </dataValidation>
    <dataValidation type="decimal" allowBlank="1" showErrorMessage="1" errorTitle="Invalid project use" error="Project use must be between 0% and 100%." sqref="G33:G37" xr:uid="{00000000-0002-0000-0300-000008000000}">
      <formula1>0</formula1>
      <formula2>1</formula2>
    </dataValidation>
    <dataValidation type="decimal" allowBlank="1" showErrorMessage="1" errorTitle="Invalid external cost input" error="Unit rates and quantities cannot be negative." sqref="F42:G47" xr:uid="{00000000-0002-0000-0300-000009000000}">
      <formula1>0</formula1>
      <formula2>100000000</formula2>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xr:uid="{00000000-0002-0000-0300-00000A000000}">
          <x14:formula1>
            <xm:f>Lists!$G$2:$G$8</xm:f>
          </x14:formula1>
          <xm:sqref>B13:B18 B70:B75 B61:B65 B52:B56 B42:B47 B33:B37 B23:B28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K20"/>
  <sheetViews>
    <sheetView showGridLines="0" workbookViewId="0">
      <selection activeCell="P10" sqref="P7:P10"/>
    </sheetView>
  </sheetViews>
  <sheetFormatPr defaultColWidth="8.75" defaultRowHeight="13.9"/>
  <cols>
    <col min="2" max="2" width="24" customWidth="1"/>
    <col min="3" max="11" width="14" customWidth="1"/>
  </cols>
  <sheetData>
    <row r="3" spans="2:11" ht="17.45">
      <c r="B3" s="44" t="s">
        <v>136</v>
      </c>
      <c r="C3" s="44"/>
      <c r="D3" s="44"/>
      <c r="E3" s="44"/>
      <c r="F3" s="44"/>
      <c r="G3" s="44"/>
      <c r="H3" s="44"/>
      <c r="I3" s="44"/>
      <c r="J3" s="44"/>
      <c r="K3" s="44"/>
    </row>
    <row r="5" spans="2:11" ht="26.45">
      <c r="B5" s="28" t="s">
        <v>59</v>
      </c>
      <c r="C5" s="28" t="s">
        <v>137</v>
      </c>
      <c r="D5" s="28" t="s">
        <v>138</v>
      </c>
      <c r="E5" s="28" t="s">
        <v>139</v>
      </c>
      <c r="F5" s="28" t="s">
        <v>140</v>
      </c>
      <c r="G5" s="28" t="s">
        <v>141</v>
      </c>
      <c r="H5" s="28" t="s">
        <v>142</v>
      </c>
      <c r="I5" s="28" t="s">
        <v>143</v>
      </c>
      <c r="J5" s="28" t="s">
        <v>144</v>
      </c>
      <c r="K5" s="28" t="s">
        <v>145</v>
      </c>
    </row>
    <row r="6" spans="2:11">
      <c r="B6" s="33" t="str">
        <f>IF(OR(Lists!G2="",Lists!G2=0),"",Lists!G2)</f>
        <v/>
      </c>
      <c r="C6" s="34" t="str">
        <f>IF($B6="","",SUMIF('Project Budget'!$B$13:$B$18,$B6,'Project Budget'!$J$13:$J$18))</f>
        <v/>
      </c>
      <c r="D6" s="34" t="str">
        <f>IF($B6="","",SUMIF('Project Budget'!$B$23:$B$28,$B6,'Project Budget'!$J$23:$J$28))</f>
        <v/>
      </c>
      <c r="E6" s="34" t="str">
        <f>IF($B6="","",SUMIF('Project Budget'!$B$33:$B$37,$B6,'Project Budget'!$I$33:$I$37))</f>
        <v/>
      </c>
      <c r="F6" s="34" t="str">
        <f>IF($B6="","",SUMIF('Project Budget'!$B$42:$B$47,$B6,'Project Budget'!$H$42:$H$47))</f>
        <v/>
      </c>
      <c r="G6" s="34" t="str">
        <f>IF($B6="","",SUMIF('Project Budget'!$B$52:$B$56,$B6,'Project Budget'!$J$52:$J$56))</f>
        <v/>
      </c>
      <c r="H6" s="34" t="str">
        <f>IF($B6="","",SUMIF('Project Budget'!$B$61:$B$65,$B6,'Project Budget'!$J$61:$J$65))</f>
        <v/>
      </c>
      <c r="I6" s="34" t="str">
        <f>IF($B6="","",SUMIF('Project Budget'!$B$70:$B$75,$B6,'Project Budget'!$J$70:$J$75))</f>
        <v/>
      </c>
      <c r="J6" s="34" t="str">
        <f>IF($B6="","",Lists!$B$4*(C6+D6+E6+G6+H6+I6))</f>
        <v/>
      </c>
      <c r="K6" s="34" t="str">
        <f t="shared" ref="K6:K12" si="0">IF($B6="","",SUM(C6:J6))</f>
        <v/>
      </c>
    </row>
    <row r="7" spans="2:11">
      <c r="B7" s="33" t="str">
        <f>IF(OR(Lists!G3="",Lists!G3=0),"",Lists!G3)</f>
        <v/>
      </c>
      <c r="C7" s="34" t="str">
        <f>IF($B7="","",SUMIF('Project Budget'!$B$13:$B$18,$B7,'Project Budget'!$J$13:$J$18))</f>
        <v/>
      </c>
      <c r="D7" s="34" t="str">
        <f>IF($B7="","",SUMIF('Project Budget'!$B$23:$B$28,$B7,'Project Budget'!$J$23:$J$28))</f>
        <v/>
      </c>
      <c r="E7" s="34" t="str">
        <f>IF($B7="","",SUMIF('Project Budget'!$B$33:$B$37,$B7,'Project Budget'!$I$33:$I$37))</f>
        <v/>
      </c>
      <c r="F7" s="34" t="str">
        <f>IF($B7="","",SUMIF('Project Budget'!$B$42:$B$47,$B7,'Project Budget'!$H$42:$H$47))</f>
        <v/>
      </c>
      <c r="G7" s="34" t="str">
        <f>IF($B7="","",SUMIF('Project Budget'!$B$52:$B$56,$B7,'Project Budget'!$J$52:$J$56))</f>
        <v/>
      </c>
      <c r="H7" s="34" t="str">
        <f>IF($B7="","",SUMIF('Project Budget'!$B$61:$B$65,$B7,'Project Budget'!$J$61:$J$65))</f>
        <v/>
      </c>
      <c r="I7" s="34" t="str">
        <f>IF($B7="","",SUMIF('Project Budget'!$B$70:$B$75,$B7,'Project Budget'!$J$70:$J$75))</f>
        <v/>
      </c>
      <c r="J7" s="34" t="str">
        <f>IF($B7="","",Lists!$B$4*(C7+D7+E7+G7+H7+I7))</f>
        <v/>
      </c>
      <c r="K7" s="34" t="str">
        <f t="shared" si="0"/>
        <v/>
      </c>
    </row>
    <row r="8" spans="2:11">
      <c r="B8" s="33" t="str">
        <f>IF(OR(Lists!G4="",Lists!G4=0),"",Lists!G4)</f>
        <v/>
      </c>
      <c r="C8" s="34" t="str">
        <f>IF($B8="","",SUMIF('Project Budget'!$B$13:$B$18,$B8,'Project Budget'!$J$13:$J$18))</f>
        <v/>
      </c>
      <c r="D8" s="34" t="str">
        <f>IF($B8="","",SUMIF('Project Budget'!$B$23:$B$28,$B8,'Project Budget'!$J$23:$J$28))</f>
        <v/>
      </c>
      <c r="E8" s="34" t="str">
        <f>IF($B8="","",SUMIF('Project Budget'!$B$33:$B$37,$B8,'Project Budget'!$I$33:$I$37))</f>
        <v/>
      </c>
      <c r="F8" s="34" t="str">
        <f>IF($B8="","",SUMIF('Project Budget'!$B$42:$B$47,$B8,'Project Budget'!$H$42:$H$47))</f>
        <v/>
      </c>
      <c r="G8" s="34" t="str">
        <f>IF($B8="","",SUMIF('Project Budget'!$B$52:$B$56,$B8,'Project Budget'!$J$52:$J$56))</f>
        <v/>
      </c>
      <c r="H8" s="34" t="str">
        <f>IF($B8="","",SUMIF('Project Budget'!$B$61:$B$65,$B8,'Project Budget'!$J$61:$J$65))</f>
        <v/>
      </c>
      <c r="I8" s="34" t="str">
        <f>IF($B8="","",SUMIF('Project Budget'!$B$70:$B$75,$B8,'Project Budget'!$J$70:$J$75))</f>
        <v/>
      </c>
      <c r="J8" s="34" t="str">
        <f>IF($B8="","",Lists!$B$4*(C8+D8+E8+G8+H8+I8))</f>
        <v/>
      </c>
      <c r="K8" s="34" t="str">
        <f t="shared" si="0"/>
        <v/>
      </c>
    </row>
    <row r="9" spans="2:11">
      <c r="B9" s="33" t="str">
        <f>IF(OR(Lists!G5="",Lists!G5=0),"",Lists!G5)</f>
        <v/>
      </c>
      <c r="C9" s="34" t="str">
        <f>IF($B9="","",SUMIF('Project Budget'!$B$13:$B$18,$B9,'Project Budget'!$J$13:$J$18))</f>
        <v/>
      </c>
      <c r="D9" s="34" t="str">
        <f>IF($B9="","",SUMIF('Project Budget'!$B$23:$B$28,$B9,'Project Budget'!$J$23:$J$28))</f>
        <v/>
      </c>
      <c r="E9" s="34" t="str">
        <f>IF($B9="","",SUMIF('Project Budget'!$B$33:$B$37,$B9,'Project Budget'!$I$33:$I$37))</f>
        <v/>
      </c>
      <c r="F9" s="34" t="str">
        <f>IF($B9="","",SUMIF('Project Budget'!$B$42:$B$47,$B9,'Project Budget'!$H$42:$H$47))</f>
        <v/>
      </c>
      <c r="G9" s="34" t="str">
        <f>IF($B9="","",SUMIF('Project Budget'!$B$52:$B$56,$B9,'Project Budget'!$J$52:$J$56))</f>
        <v/>
      </c>
      <c r="H9" s="34" t="str">
        <f>IF($B9="","",SUMIF('Project Budget'!$B$61:$B$65,$B9,'Project Budget'!$J$61:$J$65))</f>
        <v/>
      </c>
      <c r="I9" s="34" t="str">
        <f>IF($B9="","",SUMIF('Project Budget'!$B$70:$B$75,$B9,'Project Budget'!$J$70:$J$75))</f>
        <v/>
      </c>
      <c r="J9" s="34" t="str">
        <f>IF($B9="","",Lists!$B$4*(C9+D9+E9+G9+H9+I9))</f>
        <v/>
      </c>
      <c r="K9" s="34" t="str">
        <f t="shared" si="0"/>
        <v/>
      </c>
    </row>
    <row r="10" spans="2:11">
      <c r="B10" s="33" t="str">
        <f>IF(OR(Lists!G6="",Lists!G6=0),"",Lists!G6)</f>
        <v/>
      </c>
      <c r="C10" s="34" t="str">
        <f>IF($B10="","",SUMIF('Project Budget'!$B$13:$B$18,$B10,'Project Budget'!$J$13:$J$18))</f>
        <v/>
      </c>
      <c r="D10" s="34" t="str">
        <f>IF($B10="","",SUMIF('Project Budget'!$B$23:$B$28,$B10,'Project Budget'!$J$23:$J$28))</f>
        <v/>
      </c>
      <c r="E10" s="34" t="str">
        <f>IF($B10="","",SUMIF('Project Budget'!$B$33:$B$37,$B10,'Project Budget'!$I$33:$I$37))</f>
        <v/>
      </c>
      <c r="F10" s="34" t="str">
        <f>IF($B10="","",SUMIF('Project Budget'!$B$42:$B$47,$B10,'Project Budget'!$H$42:$H$47))</f>
        <v/>
      </c>
      <c r="G10" s="34" t="str">
        <f>IF($B10="","",SUMIF('Project Budget'!$B$52:$B$56,$B10,'Project Budget'!$J$52:$J$56))</f>
        <v/>
      </c>
      <c r="H10" s="34" t="str">
        <f>IF($B10="","",SUMIF('Project Budget'!$B$61:$B$65,$B10,'Project Budget'!$J$61:$J$65))</f>
        <v/>
      </c>
      <c r="I10" s="34" t="str">
        <f>IF($B10="","",SUMIF('Project Budget'!$B$70:$B$75,$B10,'Project Budget'!$J$70:$J$75))</f>
        <v/>
      </c>
      <c r="J10" s="34" t="str">
        <f>IF($B10="","",Lists!$B$4*(C10+D10+E10+G10+H10+I10))</f>
        <v/>
      </c>
      <c r="K10" s="34" t="str">
        <f t="shared" si="0"/>
        <v/>
      </c>
    </row>
    <row r="11" spans="2:11">
      <c r="B11" s="33" t="str">
        <f>IF(OR(Lists!G7="",Lists!G7=0),"",Lists!G7)</f>
        <v/>
      </c>
      <c r="C11" s="34" t="str">
        <f>IF($B11="","",SUMIF('Project Budget'!$B$13:$B$18,$B11,'Project Budget'!$J$13:$J$18))</f>
        <v/>
      </c>
      <c r="D11" s="34" t="str">
        <f>IF($B11="","",SUMIF('Project Budget'!$B$23:$B$28,$B11,'Project Budget'!$J$23:$J$28))</f>
        <v/>
      </c>
      <c r="E11" s="34" t="str">
        <f>IF($B11="","",SUMIF('Project Budget'!$B$33:$B$37,$B11,'Project Budget'!$I$33:$I$37))</f>
        <v/>
      </c>
      <c r="F11" s="34" t="str">
        <f>IF($B11="","",SUMIF('Project Budget'!$B$42:$B$47,$B11,'Project Budget'!$H$42:$H$47))</f>
        <v/>
      </c>
      <c r="G11" s="34" t="str">
        <f>IF($B11="","",SUMIF('Project Budget'!$B$52:$B$56,$B11,'Project Budget'!$J$52:$J$56))</f>
        <v/>
      </c>
      <c r="H11" s="34" t="str">
        <f>IF($B11="","",SUMIF('Project Budget'!$B$61:$B$65,$B11,'Project Budget'!$J$61:$J$65))</f>
        <v/>
      </c>
      <c r="I11" s="34" t="str">
        <f>IF($B11="","",SUMIF('Project Budget'!$B$70:$B$75,$B11,'Project Budget'!$J$70:$J$75))</f>
        <v/>
      </c>
      <c r="J11" s="34" t="str">
        <f>IF($B11="","",Lists!$B$4*(C11+D11+E11+G11+H11+I11))</f>
        <v/>
      </c>
      <c r="K11" s="34" t="str">
        <f t="shared" si="0"/>
        <v/>
      </c>
    </row>
    <row r="12" spans="2:11">
      <c r="B12" s="33" t="str">
        <f>IF(OR(Lists!G8="",Lists!G8=0),"",Lists!G8)</f>
        <v/>
      </c>
      <c r="C12" s="34" t="str">
        <f>IF($B12="","",SUMIF('Project Budget'!$B$13:$B$18,$B12,'Project Budget'!$J$13:$J$18))</f>
        <v/>
      </c>
      <c r="D12" s="34" t="str">
        <f>IF($B12="","",SUMIF('Project Budget'!$B$23:$B$28,$B12,'Project Budget'!$J$23:$J$28))</f>
        <v/>
      </c>
      <c r="E12" s="34" t="str">
        <f>IF($B12="","",SUMIF('Project Budget'!$B$33:$B$37,$B12,'Project Budget'!$I$33:$I$37))</f>
        <v/>
      </c>
      <c r="F12" s="34" t="str">
        <f>IF($B12="","",SUMIF('Project Budget'!$B$42:$B$47,$B12,'Project Budget'!$H$42:$H$47))</f>
        <v/>
      </c>
      <c r="G12" s="34" t="str">
        <f>IF($B12="","",SUMIF('Project Budget'!$B$52:$B$56,$B12,'Project Budget'!$J$52:$J$56))</f>
        <v/>
      </c>
      <c r="H12" s="34" t="str">
        <f>IF($B12="","",SUMIF('Project Budget'!$B$61:$B$65,$B12,'Project Budget'!$J$61:$J$65))</f>
        <v/>
      </c>
      <c r="I12" s="34" t="str">
        <f>IF($B12="","",SUMIF('Project Budget'!$B$70:$B$75,$B12,'Project Budget'!$J$70:$J$75))</f>
        <v/>
      </c>
      <c r="J12" s="34" t="str">
        <f>IF($B12="","",Lists!$B$4*(C12+D12+E12+G12+H12+I12))</f>
        <v/>
      </c>
      <c r="K12" s="34" t="str">
        <f t="shared" si="0"/>
        <v/>
      </c>
    </row>
    <row r="13" spans="2:11">
      <c r="B13" s="2"/>
      <c r="C13" s="30"/>
      <c r="D13" s="30"/>
      <c r="E13" s="30"/>
      <c r="F13" s="30"/>
      <c r="G13" s="30"/>
      <c r="H13" s="30"/>
      <c r="I13" s="30"/>
      <c r="J13" s="30"/>
      <c r="K13" s="30"/>
    </row>
    <row r="14" spans="2:11">
      <c r="B14" s="27" t="s">
        <v>146</v>
      </c>
      <c r="C14" s="29">
        <f t="shared" ref="C14:K14" si="1">SUM(C6:C12)</f>
        <v>0</v>
      </c>
      <c r="D14" s="29">
        <f t="shared" si="1"/>
        <v>0</v>
      </c>
      <c r="E14" s="29">
        <f t="shared" si="1"/>
        <v>0</v>
      </c>
      <c r="F14" s="29">
        <f t="shared" si="1"/>
        <v>0</v>
      </c>
      <c r="G14" s="29">
        <f t="shared" si="1"/>
        <v>0</v>
      </c>
      <c r="H14" s="29">
        <f t="shared" si="1"/>
        <v>0</v>
      </c>
      <c r="I14" s="29">
        <f t="shared" si="1"/>
        <v>0</v>
      </c>
      <c r="J14" s="29">
        <f t="shared" si="1"/>
        <v>0</v>
      </c>
      <c r="K14" s="29">
        <f t="shared" si="1"/>
        <v>0</v>
      </c>
    </row>
    <row r="15" spans="2:11">
      <c r="B15" s="2"/>
      <c r="C15" s="2"/>
      <c r="D15" s="2"/>
      <c r="E15" s="2"/>
      <c r="F15" s="2"/>
      <c r="G15" s="2"/>
      <c r="H15" s="2"/>
      <c r="I15" s="2"/>
      <c r="J15" s="2"/>
      <c r="K15" s="2"/>
    </row>
    <row r="16" spans="2:11" ht="26.45">
      <c r="B16" s="27" t="s">
        <v>147</v>
      </c>
      <c r="C16" s="27" t="s">
        <v>148</v>
      </c>
      <c r="D16" s="29">
        <f>K14</f>
        <v>0</v>
      </c>
      <c r="E16" s="29"/>
      <c r="F16" s="29" t="s">
        <v>149</v>
      </c>
      <c r="G16" s="29">
        <f>'Project Budget'!I86</f>
        <v>0</v>
      </c>
      <c r="H16" s="27"/>
      <c r="I16" s="27" t="s">
        <v>150</v>
      </c>
      <c r="J16" s="27" t="str">
        <f>IF(ABS(D16-G16)&lt;0.01,"OK","ERROR")</f>
        <v>OK</v>
      </c>
      <c r="K16" s="2"/>
    </row>
    <row r="17" spans="2:11">
      <c r="B17" s="2"/>
      <c r="C17" s="2"/>
      <c r="D17" s="2"/>
      <c r="E17" s="2"/>
      <c r="F17" s="2"/>
      <c r="G17" s="2"/>
      <c r="H17" s="2"/>
      <c r="I17" s="2"/>
      <c r="J17" s="2"/>
      <c r="K17" s="2"/>
    </row>
    <row r="18" spans="2:11">
      <c r="B18" s="45" t="s">
        <v>151</v>
      </c>
      <c r="C18" s="45"/>
      <c r="D18" s="45"/>
      <c r="E18" s="45"/>
      <c r="F18" s="45"/>
      <c r="G18" s="45"/>
      <c r="H18" s="45"/>
      <c r="I18" s="45"/>
      <c r="J18" s="45"/>
      <c r="K18" s="45"/>
    </row>
    <row r="19" spans="2:11">
      <c r="B19" s="45"/>
      <c r="C19" s="45"/>
      <c r="D19" s="45"/>
      <c r="E19" s="45"/>
      <c r="F19" s="45"/>
      <c r="G19" s="45"/>
      <c r="H19" s="45"/>
      <c r="I19" s="45"/>
      <c r="J19" s="45"/>
      <c r="K19" s="45"/>
    </row>
    <row r="20" spans="2:11">
      <c r="B20" s="45"/>
      <c r="C20" s="45"/>
      <c r="D20" s="45"/>
      <c r="E20" s="45"/>
      <c r="F20" s="45"/>
      <c r="G20" s="45"/>
      <c r="H20" s="45"/>
      <c r="I20" s="45"/>
      <c r="J20" s="45"/>
      <c r="K20" s="45"/>
    </row>
  </sheetData>
  <mergeCells count="2">
    <mergeCell ref="B3:K3"/>
    <mergeCell ref="B18:K20"/>
  </mergeCells>
  <conditionalFormatting sqref="J16">
    <cfRule type="expression" dxfId="4" priority="1">
      <formula>J16="OK"</formula>
    </cfRule>
    <cfRule type="expression" dxfId="3" priority="2">
      <formula>J16="ERROR"</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3:K33"/>
  <sheetViews>
    <sheetView showGridLines="0" workbookViewId="0">
      <selection activeCell="N17" sqref="N17"/>
    </sheetView>
  </sheetViews>
  <sheetFormatPr defaultColWidth="8.75" defaultRowHeight="13.9"/>
  <cols>
    <col min="3" max="3" width="7" customWidth="1"/>
    <col min="4" max="9" width="19" customWidth="1"/>
  </cols>
  <sheetData>
    <row r="3" spans="3:11" ht="16.899999999999999">
      <c r="C3" s="100" t="s">
        <v>152</v>
      </c>
      <c r="D3" s="101"/>
      <c r="E3" s="101"/>
      <c r="F3" s="101"/>
      <c r="G3" s="101"/>
      <c r="H3" s="101"/>
      <c r="I3" s="102"/>
    </row>
    <row r="4" spans="3:11">
      <c r="C4" s="20"/>
      <c r="D4" s="1"/>
      <c r="E4" s="1"/>
      <c r="F4" s="1"/>
      <c r="G4" s="1"/>
      <c r="H4" s="1"/>
      <c r="I4" s="21"/>
    </row>
    <row r="5" spans="3:11">
      <c r="C5" s="103" t="s">
        <v>153</v>
      </c>
      <c r="D5" s="104"/>
      <c r="E5" s="104"/>
      <c r="F5" s="104"/>
      <c r="G5" s="104"/>
      <c r="H5" s="104"/>
      <c r="I5" s="105"/>
    </row>
    <row r="6" spans="3:11">
      <c r="C6" s="20"/>
      <c r="D6" s="1"/>
      <c r="E6" s="1"/>
      <c r="F6" s="1"/>
      <c r="G6" s="1"/>
      <c r="H6" s="1"/>
      <c r="I6" s="21"/>
    </row>
    <row r="7" spans="3:11">
      <c r="C7" s="106">
        <v>1</v>
      </c>
      <c r="D7" s="107" t="s">
        <v>154</v>
      </c>
      <c r="E7" s="107"/>
      <c r="F7" s="107"/>
      <c r="G7" s="107"/>
      <c r="H7" s="107"/>
      <c r="I7" s="108"/>
    </row>
    <row r="8" spans="3:11">
      <c r="C8" s="106">
        <v>2</v>
      </c>
      <c r="D8" s="107" t="s">
        <v>155</v>
      </c>
      <c r="E8" s="107"/>
      <c r="F8" s="107"/>
      <c r="G8" s="107"/>
      <c r="H8" s="107"/>
      <c r="I8" s="108"/>
    </row>
    <row r="9" spans="3:11">
      <c r="C9" s="20"/>
      <c r="D9" s="16" t="s">
        <v>156</v>
      </c>
      <c r="E9" s="1"/>
      <c r="F9" s="1"/>
      <c r="G9" s="1"/>
      <c r="H9" s="1"/>
      <c r="I9" s="21"/>
      <c r="K9" s="15"/>
    </row>
    <row r="10" spans="3:11">
      <c r="C10" s="20"/>
      <c r="D10" s="16"/>
      <c r="E10" s="1"/>
      <c r="F10" s="1"/>
      <c r="G10" s="1"/>
      <c r="H10" s="1"/>
      <c r="I10" s="21"/>
      <c r="K10" s="15"/>
    </row>
    <row r="11" spans="3:11">
      <c r="C11" s="20"/>
      <c r="D11" s="17" t="s">
        <v>157</v>
      </c>
      <c r="E11" s="1"/>
      <c r="F11" s="1"/>
      <c r="G11" s="1"/>
      <c r="H11" s="1"/>
      <c r="I11" s="21"/>
    </row>
    <row r="12" spans="3:11">
      <c r="C12" s="20"/>
      <c r="D12" s="18" t="s">
        <v>158</v>
      </c>
      <c r="E12" s="1"/>
      <c r="F12" s="1"/>
      <c r="G12" s="1"/>
      <c r="H12" s="1"/>
      <c r="I12" s="21"/>
    </row>
    <row r="13" spans="3:11">
      <c r="C13" s="20"/>
      <c r="D13" s="17" t="s">
        <v>159</v>
      </c>
      <c r="E13" s="1"/>
      <c r="F13" s="1"/>
      <c r="G13" s="1"/>
      <c r="H13" s="1"/>
      <c r="I13" s="21"/>
    </row>
    <row r="14" spans="3:11">
      <c r="C14" s="20"/>
      <c r="D14" s="17" t="s">
        <v>160</v>
      </c>
      <c r="E14" s="1"/>
      <c r="F14" s="1"/>
      <c r="G14" s="1"/>
      <c r="H14" s="1"/>
      <c r="I14" s="21"/>
    </row>
    <row r="15" spans="3:11">
      <c r="C15" s="20"/>
      <c r="D15" s="18" t="s">
        <v>161</v>
      </c>
      <c r="E15" s="1"/>
      <c r="F15" s="1"/>
      <c r="G15" s="1"/>
      <c r="H15" s="1"/>
      <c r="I15" s="21"/>
    </row>
    <row r="16" spans="3:11">
      <c r="C16" s="20"/>
      <c r="D16" s="18" t="s">
        <v>162</v>
      </c>
      <c r="E16" s="1"/>
      <c r="F16" s="1"/>
      <c r="G16" s="1"/>
      <c r="H16" s="1"/>
      <c r="I16" s="21"/>
    </row>
    <row r="17" spans="3:9">
      <c r="C17" s="20"/>
      <c r="D17" s="18" t="s">
        <v>163</v>
      </c>
      <c r="E17" s="1"/>
      <c r="F17" s="1"/>
      <c r="G17" s="1"/>
      <c r="H17" s="1"/>
      <c r="I17" s="21"/>
    </row>
    <row r="18" spans="3:9">
      <c r="C18" s="20"/>
      <c r="D18" s="18" t="s">
        <v>164</v>
      </c>
      <c r="E18" s="1"/>
      <c r="F18" s="1"/>
      <c r="G18" s="1"/>
      <c r="H18" s="1"/>
      <c r="I18" s="21"/>
    </row>
    <row r="19" spans="3:9">
      <c r="C19" s="20"/>
      <c r="D19" s="18" t="s">
        <v>165</v>
      </c>
      <c r="E19" s="1"/>
      <c r="F19" s="1"/>
      <c r="G19" s="1"/>
      <c r="H19" s="1"/>
      <c r="I19" s="21"/>
    </row>
    <row r="20" spans="3:9">
      <c r="C20" s="20"/>
      <c r="D20" s="17" t="s">
        <v>166</v>
      </c>
      <c r="E20" s="1"/>
      <c r="F20" s="1"/>
      <c r="G20" s="1"/>
      <c r="H20" s="1"/>
      <c r="I20" s="21"/>
    </row>
    <row r="21" spans="3:9">
      <c r="C21" s="20"/>
      <c r="D21" s="18" t="s">
        <v>167</v>
      </c>
      <c r="E21" s="1"/>
      <c r="F21" s="1"/>
      <c r="G21" s="1"/>
      <c r="H21" s="1"/>
      <c r="I21" s="21"/>
    </row>
    <row r="22" spans="3:9">
      <c r="C22" s="20"/>
      <c r="D22" s="18" t="s">
        <v>168</v>
      </c>
      <c r="E22" s="1"/>
      <c r="F22" s="1"/>
      <c r="G22" s="1"/>
      <c r="H22" s="1"/>
      <c r="I22" s="21"/>
    </row>
    <row r="23" spans="3:9">
      <c r="C23" s="20"/>
      <c r="D23" s="18" t="s">
        <v>169</v>
      </c>
      <c r="E23" s="1"/>
      <c r="F23" s="1"/>
      <c r="G23" s="1"/>
      <c r="H23" s="1"/>
      <c r="I23" s="21"/>
    </row>
    <row r="24" spans="3:9">
      <c r="C24" s="20"/>
      <c r="D24" s="19" t="s">
        <v>170</v>
      </c>
      <c r="E24" s="1"/>
      <c r="F24" s="1"/>
      <c r="G24" s="1"/>
      <c r="H24" s="1"/>
      <c r="I24" s="21"/>
    </row>
    <row r="25" spans="3:9">
      <c r="C25" s="20"/>
      <c r="D25" s="17" t="s">
        <v>171</v>
      </c>
      <c r="E25" s="1"/>
      <c r="F25" s="1"/>
      <c r="G25" s="1"/>
      <c r="H25" s="1"/>
      <c r="I25" s="21"/>
    </row>
    <row r="26" spans="3:9">
      <c r="C26" s="20"/>
      <c r="D26" s="17" t="s">
        <v>172</v>
      </c>
      <c r="E26" s="1"/>
      <c r="F26" s="1"/>
      <c r="G26" s="1"/>
      <c r="H26" s="1"/>
      <c r="I26" s="21"/>
    </row>
    <row r="27" spans="3:9">
      <c r="C27" s="20"/>
      <c r="D27" s="17" t="s">
        <v>173</v>
      </c>
      <c r="E27" s="1"/>
      <c r="F27" s="1"/>
      <c r="G27" s="1"/>
      <c r="H27" s="1"/>
      <c r="I27" s="21"/>
    </row>
    <row r="28" spans="3:9">
      <c r="C28" s="20"/>
      <c r="D28" s="17" t="s">
        <v>174</v>
      </c>
      <c r="E28" s="1"/>
      <c r="F28" s="1"/>
      <c r="G28" s="1"/>
      <c r="H28" s="1"/>
      <c r="I28" s="21"/>
    </row>
    <row r="29" spans="3:9">
      <c r="C29" s="20"/>
      <c r="D29" s="17" t="s">
        <v>175</v>
      </c>
      <c r="E29" s="1"/>
      <c r="F29" s="1"/>
      <c r="G29" s="1"/>
      <c r="H29" s="1"/>
      <c r="I29" s="21"/>
    </row>
    <row r="30" spans="3:9">
      <c r="C30" s="20"/>
      <c r="D30" s="17" t="s">
        <v>176</v>
      </c>
      <c r="E30" s="1"/>
      <c r="F30" s="1"/>
      <c r="G30" s="1"/>
      <c r="H30" s="1"/>
      <c r="I30" s="21"/>
    </row>
    <row r="31" spans="3:9" ht="13.9" customHeight="1">
      <c r="C31" s="22">
        <v>3</v>
      </c>
      <c r="D31" s="5" t="s">
        <v>177</v>
      </c>
      <c r="E31" s="5"/>
      <c r="F31" s="5"/>
      <c r="G31" s="5"/>
      <c r="H31" s="5"/>
      <c r="I31" s="23"/>
    </row>
    <row r="32" spans="3:9" ht="13.9" customHeight="1">
      <c r="C32" s="22">
        <v>4</v>
      </c>
      <c r="D32" s="5" t="s">
        <v>178</v>
      </c>
      <c r="E32" s="5"/>
      <c r="F32" s="5"/>
      <c r="G32" s="5"/>
      <c r="H32" s="5"/>
      <c r="I32" s="23"/>
    </row>
    <row r="33" spans="3:9" ht="13.9" customHeight="1">
      <c r="C33" s="24">
        <v>5</v>
      </c>
      <c r="D33" s="25" t="s">
        <v>179</v>
      </c>
      <c r="E33" s="25"/>
      <c r="F33" s="25"/>
      <c r="G33" s="25"/>
      <c r="H33" s="25"/>
      <c r="I33" s="26"/>
    </row>
  </sheetData>
  <mergeCells count="4">
    <mergeCell ref="C3:I3"/>
    <mergeCell ref="C5:I5"/>
    <mergeCell ref="D7:I7"/>
    <mergeCell ref="D8:I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3:J27"/>
  <sheetViews>
    <sheetView showGridLines="0" zoomScale="80" zoomScaleNormal="80" workbookViewId="0">
      <selection activeCell="H34" sqref="H34"/>
    </sheetView>
  </sheetViews>
  <sheetFormatPr defaultColWidth="8.75" defaultRowHeight="13.9"/>
  <cols>
    <col min="3" max="3" width="20" customWidth="1"/>
    <col min="4" max="6" width="16" customWidth="1"/>
    <col min="7" max="7" width="14" customWidth="1"/>
    <col min="8" max="9" width="12" customWidth="1"/>
    <col min="10" max="10" width="34" customWidth="1"/>
  </cols>
  <sheetData>
    <row r="3" spans="3:10" ht="17.45">
      <c r="C3" s="109" t="s">
        <v>180</v>
      </c>
      <c r="D3" s="109"/>
      <c r="E3" s="109"/>
      <c r="F3" s="109"/>
      <c r="G3" s="109"/>
      <c r="H3" s="109"/>
      <c r="I3" s="109"/>
      <c r="J3" s="109"/>
    </row>
    <row r="4" spans="3:10">
      <c r="C4" s="76" t="str">
        <f>IF('1. Data Sheet - COMPLETE FIRST'!G8="","",'1. Data Sheet - COMPLETE FIRST'!G8)</f>
        <v/>
      </c>
      <c r="D4" s="76"/>
      <c r="E4" s="76"/>
      <c r="F4" s="76"/>
      <c r="G4" s="76"/>
      <c r="H4" s="76"/>
      <c r="I4" s="76"/>
      <c r="J4" s="76"/>
    </row>
    <row r="5" spans="3:10">
      <c r="C5" s="2"/>
      <c r="D5" s="2"/>
      <c r="E5" s="2"/>
      <c r="F5" s="2"/>
      <c r="G5" s="2"/>
      <c r="H5" s="2"/>
      <c r="I5" s="2"/>
      <c r="J5" s="2"/>
    </row>
    <row r="6" spans="3:10">
      <c r="C6" s="72" t="s">
        <v>181</v>
      </c>
      <c r="D6" s="73"/>
      <c r="E6" s="73"/>
      <c r="F6" s="73"/>
      <c r="G6" s="110"/>
      <c r="H6" s="73" t="s">
        <v>93</v>
      </c>
      <c r="I6" s="73" t="s">
        <v>93</v>
      </c>
      <c r="J6" s="111" t="s">
        <v>182</v>
      </c>
    </row>
    <row r="7" spans="3:10">
      <c r="C7" s="50" t="s">
        <v>183</v>
      </c>
      <c r="D7" s="35"/>
      <c r="E7" s="35"/>
      <c r="F7" s="35"/>
      <c r="G7" s="4">
        <f t="shared" ref="G7:G14" si="0">IF($H$15=0,0,H7/$H$15)</f>
        <v>0</v>
      </c>
      <c r="H7" s="48">
        <f>'Project Budget'!J19</f>
        <v>0</v>
      </c>
      <c r="I7" s="35"/>
      <c r="J7" s="14" t="s">
        <v>183</v>
      </c>
    </row>
    <row r="8" spans="3:10">
      <c r="C8" s="50" t="s">
        <v>184</v>
      </c>
      <c r="D8" s="35"/>
      <c r="E8" s="35"/>
      <c r="F8" s="35"/>
      <c r="G8" s="4">
        <f t="shared" si="0"/>
        <v>0</v>
      </c>
      <c r="H8" s="48">
        <f>'Project Budget'!J29</f>
        <v>0</v>
      </c>
      <c r="I8" s="35"/>
      <c r="J8" s="14" t="s">
        <v>184</v>
      </c>
    </row>
    <row r="9" spans="3:10">
      <c r="C9" s="50" t="s">
        <v>185</v>
      </c>
      <c r="D9" s="35"/>
      <c r="E9" s="35"/>
      <c r="F9" s="35"/>
      <c r="G9" s="4">
        <f t="shared" si="0"/>
        <v>0</v>
      </c>
      <c r="H9" s="48">
        <f>'Project Budget'!I38</f>
        <v>0</v>
      </c>
      <c r="I9" s="35"/>
      <c r="J9" s="14" t="s">
        <v>185</v>
      </c>
    </row>
    <row r="10" spans="3:10">
      <c r="C10" s="50" t="s">
        <v>186</v>
      </c>
      <c r="D10" s="35"/>
      <c r="E10" s="35"/>
      <c r="F10" s="35"/>
      <c r="G10" s="4">
        <f t="shared" si="0"/>
        <v>0</v>
      </c>
      <c r="H10" s="48">
        <f>'Project Budget'!H48</f>
        <v>0</v>
      </c>
      <c r="I10" s="35"/>
      <c r="J10" s="14" t="s">
        <v>186</v>
      </c>
    </row>
    <row r="11" spans="3:10">
      <c r="C11" s="50" t="s">
        <v>187</v>
      </c>
      <c r="D11" s="35"/>
      <c r="E11" s="35"/>
      <c r="F11" s="35"/>
      <c r="G11" s="4">
        <f t="shared" si="0"/>
        <v>0</v>
      </c>
      <c r="H11" s="48">
        <f>'Project Budget'!J57</f>
        <v>0</v>
      </c>
      <c r="I11" s="35"/>
      <c r="J11" s="14" t="s">
        <v>187</v>
      </c>
    </row>
    <row r="12" spans="3:10">
      <c r="C12" s="50" t="s">
        <v>188</v>
      </c>
      <c r="D12" s="35"/>
      <c r="E12" s="35"/>
      <c r="F12" s="35"/>
      <c r="G12" s="4">
        <f t="shared" si="0"/>
        <v>0</v>
      </c>
      <c r="H12" s="48">
        <f>'Project Budget'!J66</f>
        <v>0</v>
      </c>
      <c r="I12" s="35"/>
      <c r="J12" s="14" t="s">
        <v>188</v>
      </c>
    </row>
    <row r="13" spans="3:10">
      <c r="C13" s="50" t="s">
        <v>189</v>
      </c>
      <c r="D13" s="35"/>
      <c r="E13" s="35"/>
      <c r="F13" s="35"/>
      <c r="G13" s="4">
        <f t="shared" si="0"/>
        <v>0</v>
      </c>
      <c r="H13" s="48">
        <f>'Project Budget'!J76</f>
        <v>0</v>
      </c>
      <c r="I13" s="35"/>
      <c r="J13" s="14" t="s">
        <v>189</v>
      </c>
    </row>
    <row r="14" spans="3:10">
      <c r="C14" s="50" t="s">
        <v>124</v>
      </c>
      <c r="D14" s="35"/>
      <c r="E14" s="35"/>
      <c r="F14" s="35"/>
      <c r="G14" s="4">
        <f t="shared" si="0"/>
        <v>0</v>
      </c>
      <c r="H14" s="48">
        <f>'Project Budget'!I81</f>
        <v>0</v>
      </c>
      <c r="I14" s="35"/>
      <c r="J14" s="14" t="s">
        <v>124</v>
      </c>
    </row>
    <row r="15" spans="3:10">
      <c r="C15" s="64" t="s">
        <v>130</v>
      </c>
      <c r="D15" s="65"/>
      <c r="E15" s="65"/>
      <c r="F15" s="65"/>
      <c r="G15" s="2"/>
      <c r="H15" s="89">
        <f>SUM(H7:H14)</f>
        <v>0</v>
      </c>
      <c r="I15" s="49"/>
      <c r="J15" s="9"/>
    </row>
    <row r="16" spans="3:10">
      <c r="C16" s="10"/>
      <c r="D16" s="2"/>
      <c r="E16" s="2"/>
      <c r="F16" s="2"/>
      <c r="G16" s="2"/>
      <c r="H16" s="2"/>
      <c r="I16" s="2"/>
      <c r="J16" s="9"/>
    </row>
    <row r="17" spans="3:10">
      <c r="C17" s="64" t="s">
        <v>132</v>
      </c>
      <c r="D17" s="65"/>
      <c r="E17" s="65"/>
      <c r="F17" s="65"/>
      <c r="G17" s="2"/>
      <c r="H17" s="89">
        <f>'1. Data Sheet - COMPLETE FIRST'!G18</f>
        <v>0</v>
      </c>
      <c r="I17" s="49"/>
      <c r="J17" s="9"/>
    </row>
    <row r="18" spans="3:10">
      <c r="C18" s="84" t="s">
        <v>190</v>
      </c>
      <c r="D18" s="85"/>
      <c r="E18" s="85"/>
      <c r="F18" s="85"/>
      <c r="G18" s="2"/>
      <c r="H18" s="89">
        <f>MAX(H15-H17,0)</f>
        <v>0</v>
      </c>
      <c r="I18" s="49"/>
      <c r="J18" s="9"/>
    </row>
    <row r="19" spans="3:10">
      <c r="C19" s="10"/>
      <c r="D19" s="2"/>
      <c r="E19" s="2"/>
      <c r="F19" s="2"/>
      <c r="G19" s="2"/>
      <c r="H19" s="2"/>
      <c r="I19" s="2"/>
      <c r="J19" s="9"/>
    </row>
    <row r="20" spans="3:10">
      <c r="C20" s="112" t="s">
        <v>191</v>
      </c>
      <c r="D20" s="54"/>
      <c r="E20" s="54"/>
      <c r="F20" s="54"/>
      <c r="G20" s="54"/>
      <c r="H20" s="54"/>
      <c r="I20" s="2"/>
      <c r="J20" s="9"/>
    </row>
    <row r="21" spans="3:10">
      <c r="C21" s="113" t="s">
        <v>192</v>
      </c>
      <c r="D21" s="98"/>
      <c r="E21" s="98"/>
      <c r="F21" s="98"/>
      <c r="G21" s="46" t="str">
        <f>IF(H17=0,"INCOMPLETE",IF(AND(H17&gt;=Lists!$B$2,H17&lt;=Lists!$B$3),"OK","ERROR"))</f>
        <v>INCOMPLETE</v>
      </c>
      <c r="H21" s="46"/>
      <c r="I21" s="2"/>
      <c r="J21" s="9"/>
    </row>
    <row r="22" spans="3:10">
      <c r="C22" s="113" t="s">
        <v>193</v>
      </c>
      <c r="D22" s="98"/>
      <c r="E22" s="98"/>
      <c r="F22" s="98"/>
      <c r="G22" s="46" t="str">
        <f>IF(H17=0,"INCOMPLETE",IF(H17&lt;=H15,"OK","ERROR"))</f>
        <v>INCOMPLETE</v>
      </c>
      <c r="H22" s="46"/>
      <c r="I22" s="2"/>
      <c r="J22" s="9"/>
    </row>
    <row r="23" spans="3:10">
      <c r="C23" s="113" t="s">
        <v>194</v>
      </c>
      <c r="D23" s="98"/>
      <c r="E23" s="98"/>
      <c r="F23" s="98"/>
      <c r="G23" s="46" t="str">
        <f>IF('Project Budget'!L86="OK","OK","ERROR")</f>
        <v>OK</v>
      </c>
      <c r="H23" s="46"/>
      <c r="I23" s="2"/>
      <c r="J23" s="9"/>
    </row>
    <row r="24" spans="3:10">
      <c r="C24" s="113" t="s">
        <v>195</v>
      </c>
      <c r="D24" s="98"/>
      <c r="E24" s="98"/>
      <c r="F24" s="98"/>
      <c r="G24" s="46" t="str">
        <f>IF('Project Budget'!L87="OK","OK","ERROR")</f>
        <v>OK</v>
      </c>
      <c r="H24" s="46"/>
      <c r="I24" s="2"/>
      <c r="J24" s="9"/>
    </row>
    <row r="25" spans="3:10">
      <c r="C25" s="114" t="s">
        <v>134</v>
      </c>
      <c r="D25" s="99"/>
      <c r="E25" s="99"/>
      <c r="F25" s="99"/>
      <c r="G25" s="47" t="str">
        <f>IF('Project Budget'!L88="OK","OK","ERROR")</f>
        <v>OK</v>
      </c>
      <c r="H25" s="47"/>
      <c r="I25" s="3"/>
      <c r="J25" s="14"/>
    </row>
    <row r="26" spans="3:10">
      <c r="C26" t="s">
        <v>135</v>
      </c>
      <c r="G26" t="str">
        <f>'Project Budget'!L89</f>
        <v>OK</v>
      </c>
    </row>
    <row r="27" spans="3:10">
      <c r="C27" t="s">
        <v>196</v>
      </c>
      <c r="G27" t="str">
        <f>'Organisation Summary'!J16</f>
        <v>OK</v>
      </c>
    </row>
  </sheetData>
  <mergeCells count="37">
    <mergeCell ref="C3:J3"/>
    <mergeCell ref="C4:J4"/>
    <mergeCell ref="C6:F6"/>
    <mergeCell ref="C7:F7"/>
    <mergeCell ref="C8:F8"/>
    <mergeCell ref="C9:F9"/>
    <mergeCell ref="C10:F10"/>
    <mergeCell ref="C11:F11"/>
    <mergeCell ref="C12:F12"/>
    <mergeCell ref="C13:F13"/>
    <mergeCell ref="C14:F14"/>
    <mergeCell ref="C15:F15"/>
    <mergeCell ref="C17:F17"/>
    <mergeCell ref="C18:F18"/>
    <mergeCell ref="C20:H20"/>
    <mergeCell ref="C21:F21"/>
    <mergeCell ref="G21:H21"/>
    <mergeCell ref="C22:F22"/>
    <mergeCell ref="G22:H22"/>
    <mergeCell ref="C23:F23"/>
    <mergeCell ref="G23:H23"/>
    <mergeCell ref="C24:F24"/>
    <mergeCell ref="G24:H24"/>
    <mergeCell ref="C25:F25"/>
    <mergeCell ref="G25:H25"/>
    <mergeCell ref="H6:I6"/>
    <mergeCell ref="H7:I7"/>
    <mergeCell ref="H8:I8"/>
    <mergeCell ref="H9:I9"/>
    <mergeCell ref="H10:I10"/>
    <mergeCell ref="H11:I11"/>
    <mergeCell ref="H12:I12"/>
    <mergeCell ref="H13:I13"/>
    <mergeCell ref="H14:I14"/>
    <mergeCell ref="H15:I15"/>
    <mergeCell ref="H17:I17"/>
    <mergeCell ref="H18:I18"/>
  </mergeCells>
  <conditionalFormatting sqref="G21:H25">
    <cfRule type="expression" dxfId="2" priority="1">
      <formula>G21="OK"</formula>
    </cfRule>
    <cfRule type="expression" dxfId="1" priority="2">
      <formula>G21="ERROR"</formula>
    </cfRule>
    <cfRule type="expression" dxfId="0" priority="3">
      <formula>G21="INCOMPLETE"</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8C3982B8B5AF47A12D27D5C8DAF568" ma:contentTypeVersion="21" ma:contentTypeDescription="Create a new document." ma:contentTypeScope="" ma:versionID="a790164402d0e9b9a887e6443f3749fd">
  <xsd:schema xmlns:xsd="http://www.w3.org/2001/XMLSchema" xmlns:xs="http://www.w3.org/2001/XMLSchema" xmlns:p="http://schemas.microsoft.com/office/2006/metadata/properties" xmlns:ns2="e77ada57-95d0-4a6b-b468-e2cdbbb8b969" xmlns:ns3="66567ac6-cd2b-492a-a067-06bbdbc51923" targetNamespace="http://schemas.microsoft.com/office/2006/metadata/properties" ma:root="true" ma:fieldsID="c0954327ae30c7317e6cd339683440df" ns2:_="" ns3:_="">
    <xsd:import namespace="e77ada57-95d0-4a6b-b468-e2cdbbb8b969"/>
    <xsd:import namespace="66567ac6-cd2b-492a-a067-06bbdbc5192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7ada57-95d0-4a6b-b468-e2cdbbb8b9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c29a287-a4d4-4330-8018-2cdcd8acf6d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Link" ma:index="27"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6567ac6-cd2b-492a-a067-06bbdbc5192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df362a0-2a70-4063-a886-481b75975018}" ma:internalName="TaxCatchAll" ma:showField="CatchAllData" ma:web="66567ac6-cd2b-492a-a067-06bbdbc519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6567ac6-cd2b-492a-a067-06bbdbc51923" xsi:nil="true"/>
    <Link xmlns="e77ada57-95d0-4a6b-b468-e2cdbbb8b969">
      <Url xsi:nil="true"/>
      <Description xsi:nil="true"/>
    </Link>
    <lcf76f155ced4ddcb4097134ff3c332f xmlns="e77ada57-95d0-4a6b-b468-e2cdbbb8b96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E90BF0B-EB43-41F0-A481-A2CE2E7AC7B8}"/>
</file>

<file path=customXml/itemProps2.xml><?xml version="1.0" encoding="utf-8"?>
<ds:datastoreItem xmlns:ds="http://schemas.openxmlformats.org/officeDocument/2006/customXml" ds:itemID="{22E8444D-D3BE-4C47-8175-46B0CB475452}"/>
</file>

<file path=customXml/itemProps3.xml><?xml version="1.0" encoding="utf-8"?>
<ds:datastoreItem xmlns:ds="http://schemas.openxmlformats.org/officeDocument/2006/customXml" ds:itemID="{D9890326-6324-4341-BE89-876ACC1A051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Robyn Macken</cp:lastModifiedBy>
  <cp:revision/>
  <dcterms:created xsi:type="dcterms:W3CDTF">2026-10-02T10:19:33Z</dcterms:created>
  <dcterms:modified xsi:type="dcterms:W3CDTF">2026-10-02T10:19:33Z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0x010100F28C3982B8B5AF47A12D27D5C8DAF568</vt:lpwstr>
  </property>
  <property fmtid="{D5CDD505-2E9C-101B-9397-08002B2CF9AE}" pid="3" name="MediaServiceImageTags">
    <vt:lpwstr/>
  </property>
</Properties>
</file>